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04" windowHeight="7835"/>
  </bookViews>
  <sheets>
    <sheet name="Sheet1" sheetId="1" r:id="rId1"/>
  </sheets>
  <definedNames>
    <definedName name="_xlnm.Print_Titles" localSheetId="0">Sheet1!$4:$6</definedName>
  </definedNames>
  <calcPr calcId="144525" concurrentCalc="0"/>
  <oleSize ref="A1:AC110"/>
</workbook>
</file>

<file path=xl/sharedStrings.xml><?xml version="1.0" encoding="utf-8"?>
<sst xmlns="http://schemas.openxmlformats.org/spreadsheetml/2006/main" count="128">
  <si>
    <t>附件1</t>
  </si>
  <si>
    <t>结算2020年和下达2021年学前教育政府助学金资金安排表</t>
  </si>
  <si>
    <t>单位：万元</t>
  </si>
  <si>
    <t>市县区</t>
  </si>
  <si>
    <t>2020年春季学期</t>
  </si>
  <si>
    <t>2020年秋季学期</t>
  </si>
  <si>
    <t>2020年全省承担资金</t>
  </si>
  <si>
    <t>资金分级承担比例（省级以上）</t>
  </si>
  <si>
    <t>其中：省级以上资金</t>
  </si>
  <si>
    <t>资金分级承担（县(市、区)，单位：万元）</t>
  </si>
  <si>
    <t>闽财教指[2020]7号下达后2020年可用资金</t>
  </si>
  <si>
    <t>2020年应追补资金(负数为扣减资金）</t>
  </si>
  <si>
    <t>下达2021年可用
资金</t>
  </si>
  <si>
    <t>本次实际下达资金</t>
  </si>
  <si>
    <t>受助学生数</t>
  </si>
  <si>
    <t>补助资金</t>
  </si>
  <si>
    <t>【春季】在校学生数（人）</t>
  </si>
  <si>
    <t>【春季】经济困难学生占在校生比例</t>
  </si>
  <si>
    <t>一档</t>
  </si>
  <si>
    <t>一档四类</t>
  </si>
  <si>
    <t>二档</t>
  </si>
  <si>
    <t>小计</t>
  </si>
  <si>
    <t>【秋季】在校学生数（人）</t>
  </si>
  <si>
    <t>【秋季】经济困难学生占在校生比例</t>
  </si>
  <si>
    <t>总计</t>
  </si>
  <si>
    <t>福州市合计</t>
  </si>
  <si>
    <t>福州市本级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</si>
  <si>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</si>
  <si>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</si>
  <si>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</si>
  <si>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</si>
  <si>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</si>
  <si>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</si>
  <si>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</si>
  <si>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</si>
  <si>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</si>
  <si>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</si>
  <si>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</si>
  <si>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</si>
  <si>
    <t>高新区</t>
  </si>
  <si>
    <t>莆田市合计</t>
  </si>
  <si>
    <t>莆田市本级</t>
  </si>
  <si>
    <t>城厢区</t>
  </si>
  <si>
    <t>涵江区</t>
  </si>
  <si>
    <t>荔城区</t>
  </si>
  <si>
    <t>秀屿区</t>
  </si>
  <si>
    <t>湄洲岛</t>
  </si>
  <si>
    <t>北岸区</t>
  </si>
  <si>
    <t>仙游县</t>
  </si>
  <si>
    <t>三明市合计</t>
  </si>
  <si>
    <t>三明市本级</t>
  </si>
  <si>
    <t>梅列区</t>
  </si>
  <si>
    <t>三元区</t>
  </si>
  <si>
    <t>明溪县</t>
  </si>
  <si>
    <t>清流县</t>
  </si>
  <si>
    <t>宁化县</t>
  </si>
  <si>
    <t>尤溪县</t>
  </si>
  <si>
    <t>大田县</t>
  </si>
  <si>
    <t>沙县</t>
  </si>
  <si>
    <t>将乐县</t>
  </si>
  <si>
    <t>泰宁县</t>
  </si>
  <si>
    <t>建宁县</t>
  </si>
  <si>
    <t>永安市</t>
  </si>
  <si>
    <t>泉州市合计</t>
  </si>
  <si>
    <t>泉州市本级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</si>
  <si>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</si>
  <si>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</si>
  <si>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</si>
  <si>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</si>
  <si>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</si>
  <si>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</si>
  <si>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</si>
  <si>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</si>
  <si>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</si>
  <si>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</si>
  <si>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</si>
  <si>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台商投资区</t>
  </si>
  <si>
    <t>泉州经济技术开发区</t>
  </si>
  <si>
    <t>漳州市合计</t>
  </si>
  <si>
    <t>漳州市本级</t>
  </si>
  <si>
    <t>芗城区</t>
  </si>
  <si>
    <t>龙文区</t>
  </si>
  <si>
    <t>漳州开发区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</si>
  <si>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</si>
  <si>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</si>
  <si>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</si>
  <si>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</si>
  <si>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</si>
  <si>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</si>
  <si>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</si>
  <si>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</si>
  <si>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常山开发区</t>
  </si>
  <si>
    <t>龙海市</t>
  </si>
  <si>
    <t>台商投资开发区</t>
  </si>
  <si>
    <t>南平市合计</t>
  </si>
  <si>
    <t>南平市本级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</si>
  <si>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</si>
  <si>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</si>
  <si>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</si>
  <si>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</si>
  <si>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</si>
  <si>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</si>
  <si>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</si>
  <si>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</si>
  <si>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</si>
  <si>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</si>
  <si>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龙岩市合计</t>
  </si>
  <si>
    <t>龙岩市本级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</si>
  <si>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</si>
  <si>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</si>
  <si>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</si>
  <si>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</si>
  <si>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</si>
  <si>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</si>
  <si>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</si>
  <si>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宁德市合计</t>
  </si>
  <si>
    <t>宁德市本级</t>
  </si>
  <si>
    <t>蕉城区</t>
  </si>
  <si>
    <t>东侨经济技术开发区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</si>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</sst>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;[Red]\-0.00\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黑体"/>
      <charset val="134"/>
    </font>
    <font>
      <sz val="16"/>
      <name val="方正小标宋简体"/>
      <charset val="134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110"/>
  <sheetViews>
    <sheetView tabSelected="1" view="pageBreakPreview" zoomScale="88" zoomScaleNormal="88" zoomScaleSheetLayoutView="88" topLeftCell="A55" workbookViewId="0">
      <pane xSplit="1" topLeftCell="K1" activePane="topRight" state="frozen"/>
      <selection/>
      <selection pane="topRight" activeCell="A46" sqref="A46"/>
    </sheetView>
  </sheetViews>
  <sheetFormatPr defaultColWidth="10" defaultRowHeight="14.4"/>
  <cols>
    <col min="1" max="1" width="20.0740740740741" style="2" customWidth="1"/>
    <col min="2" max="3" width="10" style="2" hidden="1" customWidth="1"/>
    <col min="4" max="4" width="8.07407407407407" style="2" customWidth="1"/>
    <col min="5" max="8" width="10" style="2" hidden="1" customWidth="1"/>
    <col min="9" max="9" width="7.94444444444444" style="2" customWidth="1"/>
    <col min="10" max="10" width="10" style="2" customWidth="1"/>
    <col min="11" max="11" width="8.66666666666667" style="2" customWidth="1"/>
    <col min="12" max="12" width="9.84259259259259" style="2" hidden="1" customWidth="1"/>
    <col min="13" max="13" width="10" style="2" hidden="1" customWidth="1"/>
    <col min="14" max="14" width="8.23148148148148" style="2" customWidth="1"/>
    <col min="15" max="18" width="10" style="2" hidden="1" customWidth="1"/>
    <col min="19" max="19" width="8.37962962962963" style="2" customWidth="1"/>
    <col min="20" max="20" width="8.07407407407407" style="2" customWidth="1"/>
    <col min="21" max="22" width="10" style="2" customWidth="1"/>
    <col min="23" max="23" width="10" style="2" hidden="1" customWidth="1"/>
    <col min="24" max="24" width="10" style="2" customWidth="1"/>
    <col min="25" max="25" width="10" style="2" hidden="1" customWidth="1"/>
    <col min="26" max="26" width="10" style="4" customWidth="1"/>
    <col min="27" max="27" width="10.1018518518519" style="5" customWidth="1"/>
    <col min="28" max="16377" width="10" style="2" customWidth="1"/>
    <col min="16378" max="16384" width="10" style="2"/>
  </cols>
  <sheetData>
    <row r="1" s="1" customFormat="1" ht="26" customHeight="1" spans="1:27">
      <c r="A1" s="6" t="s">
        <v>0</v>
      </c>
      <c r="Z1" s="15"/>
      <c r="AA1" s="16"/>
    </row>
    <row r="2" s="1" customFormat="1" ht="22" customHeight="1" spans="1:2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7"/>
      <c r="AB2" s="7"/>
      <c r="AC2" s="7"/>
    </row>
    <row r="3" s="1" customFormat="1" ht="20" customHeight="1" spans="1:2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18"/>
      <c r="AB3" s="15" t="s">
        <v>2</v>
      </c>
      <c r="AC3" s="15"/>
    </row>
    <row r="4" s="2" customFormat="1" ht="26" customHeight="1" spans="1:29">
      <c r="A4" s="9" t="s">
        <v>3</v>
      </c>
      <c r="B4" s="9"/>
      <c r="C4" s="9"/>
      <c r="D4" s="9" t="s">
        <v>4</v>
      </c>
      <c r="E4" s="9"/>
      <c r="F4" s="9"/>
      <c r="G4" s="9"/>
      <c r="H4" s="9"/>
      <c r="I4" s="9"/>
      <c r="J4" s="9"/>
      <c r="K4" s="9"/>
      <c r="L4" s="9"/>
      <c r="M4" s="9"/>
      <c r="N4" s="9" t="s">
        <v>5</v>
      </c>
      <c r="O4" s="9"/>
      <c r="P4" s="9"/>
      <c r="Q4" s="9"/>
      <c r="R4" s="9"/>
      <c r="S4" s="9"/>
      <c r="T4" s="9"/>
      <c r="U4" s="9"/>
      <c r="V4" s="9" t="s">
        <v>6</v>
      </c>
      <c r="W4" s="9" t="s">
        <v>7</v>
      </c>
      <c r="X4" s="9" t="s">
        <v>8</v>
      </c>
      <c r="Y4" s="9" t="s">
        <v>9</v>
      </c>
      <c r="Z4" s="19" t="s">
        <v>10</v>
      </c>
      <c r="AA4" s="20" t="s">
        <v>11</v>
      </c>
      <c r="AB4" s="19" t="s">
        <v>12</v>
      </c>
      <c r="AC4" s="20" t="s">
        <v>13</v>
      </c>
    </row>
    <row r="5" s="2" customFormat="1" ht="20" customHeight="1" spans="1:29">
      <c r="A5" s="9"/>
      <c r="B5" s="9"/>
      <c r="C5" s="9"/>
      <c r="D5" s="10" t="s">
        <v>14</v>
      </c>
      <c r="E5" s="11"/>
      <c r="F5" s="11"/>
      <c r="G5" s="11"/>
      <c r="H5" s="11"/>
      <c r="I5" s="11"/>
      <c r="J5" s="14"/>
      <c r="K5" s="9" t="s">
        <v>15</v>
      </c>
      <c r="L5" s="9"/>
      <c r="M5" s="9"/>
      <c r="N5" s="10" t="s">
        <v>14</v>
      </c>
      <c r="O5" s="11"/>
      <c r="P5" s="11"/>
      <c r="Q5" s="11"/>
      <c r="R5" s="11"/>
      <c r="S5" s="11"/>
      <c r="T5" s="14"/>
      <c r="U5" s="9" t="s">
        <v>15</v>
      </c>
      <c r="V5" s="9"/>
      <c r="W5" s="9"/>
      <c r="X5" s="9"/>
      <c r="Y5" s="9"/>
      <c r="Z5" s="19"/>
      <c r="AA5" s="20"/>
      <c r="AB5" s="19"/>
      <c r="AC5" s="20"/>
    </row>
    <row r="6" s="2" customFormat="1" ht="47" customHeight="1" spans="1:29">
      <c r="A6" s="9"/>
      <c r="B6" s="9" t="s">
        <v>16</v>
      </c>
      <c r="C6" s="9" t="s">
        <v>17</v>
      </c>
      <c r="D6" s="9" t="s">
        <v>18</v>
      </c>
      <c r="E6" s="9" t="s">
        <v>19</v>
      </c>
      <c r="F6" s="9"/>
      <c r="G6" s="9"/>
      <c r="H6" s="9"/>
      <c r="I6" s="9" t="s">
        <v>20</v>
      </c>
      <c r="J6" s="9" t="s">
        <v>21</v>
      </c>
      <c r="K6" s="9"/>
      <c r="L6" s="9" t="s">
        <v>22</v>
      </c>
      <c r="M6" s="9" t="s">
        <v>23</v>
      </c>
      <c r="N6" s="9" t="s">
        <v>18</v>
      </c>
      <c r="O6" s="9" t="s">
        <v>19</v>
      </c>
      <c r="P6" s="9"/>
      <c r="Q6" s="9"/>
      <c r="R6" s="9"/>
      <c r="S6" s="9" t="s">
        <v>20</v>
      </c>
      <c r="T6" s="9" t="s">
        <v>21</v>
      </c>
      <c r="U6" s="9"/>
      <c r="V6" s="9"/>
      <c r="W6" s="9"/>
      <c r="X6" s="9"/>
      <c r="Y6" s="9"/>
      <c r="Z6" s="19"/>
      <c r="AA6" s="20"/>
      <c r="AB6" s="19"/>
      <c r="AC6" s="20"/>
    </row>
    <row r="7" s="3" customFormat="1" ht="15" customHeight="1" spans="1:29">
      <c r="A7" s="12" t="s">
        <v>24</v>
      </c>
      <c r="B7" s="12"/>
      <c r="C7" s="12"/>
      <c r="D7" s="12">
        <f>D8+D98+D23+D46+D61+D89+D32+D77+D110</f>
        <v>20273</v>
      </c>
      <c r="E7" s="12">
        <f>E8+E98+E23+E46+E61+E89+E32+E77+E110</f>
        <v>12240</v>
      </c>
      <c r="F7" s="12">
        <f t="shared" ref="F7:AC7" si="0">F8+F98+F23+F46+F61+F89+F32+F77+F110</f>
        <v>6200</v>
      </c>
      <c r="G7" s="12">
        <f t="shared" si="0"/>
        <v>1630</v>
      </c>
      <c r="H7" s="12">
        <f t="shared" si="0"/>
        <v>203</v>
      </c>
      <c r="I7" s="12">
        <f t="shared" si="0"/>
        <v>6880</v>
      </c>
      <c r="J7" s="12">
        <f t="shared" si="0"/>
        <v>27153</v>
      </c>
      <c r="K7" s="12">
        <f t="shared" si="0"/>
        <v>2371.3</v>
      </c>
      <c r="L7" s="12">
        <f t="shared" si="0"/>
        <v>1419269</v>
      </c>
      <c r="M7" s="12">
        <f t="shared" si="0"/>
        <v>1.8923</v>
      </c>
      <c r="N7" s="12">
        <f t="shared" si="0"/>
        <v>20069</v>
      </c>
      <c r="O7" s="12">
        <f t="shared" si="0"/>
        <v>11773</v>
      </c>
      <c r="P7" s="12">
        <f t="shared" si="0"/>
        <v>6481</v>
      </c>
      <c r="Q7" s="12">
        <f t="shared" si="0"/>
        <v>1531</v>
      </c>
      <c r="R7" s="12">
        <f t="shared" si="0"/>
        <v>284</v>
      </c>
      <c r="S7" s="12">
        <f t="shared" si="0"/>
        <v>5871</v>
      </c>
      <c r="T7" s="12">
        <f t="shared" si="0"/>
        <v>25940</v>
      </c>
      <c r="U7" s="12">
        <f t="shared" si="0"/>
        <v>2300.45</v>
      </c>
      <c r="V7" s="12">
        <f t="shared" si="0"/>
        <v>4671.75</v>
      </c>
      <c r="W7" s="12"/>
      <c r="X7" s="12">
        <f t="shared" ref="X7:AC7" si="1">X8+X23+X32+X46+X61+X77+X98+X110+X89</f>
        <v>3107.13</v>
      </c>
      <c r="Y7" s="12">
        <f t="shared" si="1"/>
        <v>1564.62</v>
      </c>
      <c r="Z7" s="12">
        <f t="shared" si="1"/>
        <v>3000</v>
      </c>
      <c r="AA7" s="21">
        <f t="shared" si="1"/>
        <v>107.13</v>
      </c>
      <c r="AB7" s="12">
        <f t="shared" si="1"/>
        <v>3100</v>
      </c>
      <c r="AC7" s="12">
        <f t="shared" si="1"/>
        <v>3207.13</v>
      </c>
    </row>
    <row r="8" s="3" customFormat="1" ht="15" customHeight="1" spans="1:29">
      <c r="A8" s="12" t="s">
        <v>25</v>
      </c>
      <c r="B8" s="12"/>
      <c r="C8" s="12"/>
      <c r="D8" s="12">
        <f>SUM(D9:D22)</f>
        <v>1456</v>
      </c>
      <c r="E8" s="12">
        <f t="shared" ref="E8:AC8" si="2">SUM(E9:E22)</f>
        <v>750</v>
      </c>
      <c r="F8" s="12">
        <f t="shared" si="2"/>
        <v>476</v>
      </c>
      <c r="G8" s="12">
        <f t="shared" si="2"/>
        <v>192</v>
      </c>
      <c r="H8" s="12">
        <f t="shared" si="2"/>
        <v>38</v>
      </c>
      <c r="I8" s="12">
        <f t="shared" si="2"/>
        <v>545</v>
      </c>
      <c r="J8" s="12">
        <f t="shared" si="2"/>
        <v>2001</v>
      </c>
      <c r="K8" s="12">
        <f t="shared" si="2"/>
        <v>172.85</v>
      </c>
      <c r="L8" s="12">
        <f t="shared" si="2"/>
        <v>257135</v>
      </c>
      <c r="M8" s="12">
        <f t="shared" si="2"/>
        <v>0.1184</v>
      </c>
      <c r="N8" s="12">
        <f t="shared" si="2"/>
        <v>1643</v>
      </c>
      <c r="O8" s="12">
        <f t="shared" si="2"/>
        <v>849</v>
      </c>
      <c r="P8" s="12">
        <f t="shared" si="2"/>
        <v>509</v>
      </c>
      <c r="Q8" s="12">
        <f t="shared" si="2"/>
        <v>237</v>
      </c>
      <c r="R8" s="12">
        <f t="shared" si="2"/>
        <v>48</v>
      </c>
      <c r="S8" s="12">
        <f t="shared" si="2"/>
        <v>410</v>
      </c>
      <c r="T8" s="12">
        <f t="shared" si="2"/>
        <v>2053</v>
      </c>
      <c r="U8" s="12">
        <f t="shared" si="2"/>
        <v>184.8</v>
      </c>
      <c r="V8" s="12">
        <f t="shared" si="2"/>
        <v>357.65</v>
      </c>
      <c r="W8" s="12"/>
      <c r="X8" s="12">
        <f t="shared" si="2"/>
        <v>164.5</v>
      </c>
      <c r="Y8" s="12">
        <f t="shared" si="2"/>
        <v>193.15</v>
      </c>
      <c r="Z8" s="12">
        <f t="shared" si="2"/>
        <v>138.5</v>
      </c>
      <c r="AA8" s="21">
        <f t="shared" si="2"/>
        <v>26</v>
      </c>
      <c r="AB8" s="12">
        <f t="shared" si="2"/>
        <v>161.5</v>
      </c>
      <c r="AC8" s="12">
        <f t="shared" si="2"/>
        <v>187.5</v>
      </c>
    </row>
    <row r="9" s="2" customFormat="1" ht="15" customHeight="1" spans="1:29">
      <c r="A9" s="9" t="s">
        <v>26</v>
      </c>
      <c r="B9" s="9">
        <v>1237</v>
      </c>
      <c r="C9" s="13">
        <v>0</v>
      </c>
      <c r="D9" s="9">
        <f>E9+F9+G9+H9</f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f>I9+D9</f>
        <v>0</v>
      </c>
      <c r="K9" s="9">
        <f>ROUND(D9*0.1+I9*0.05,2)</f>
        <v>0</v>
      </c>
      <c r="L9" s="9">
        <v>1442</v>
      </c>
      <c r="M9" s="13">
        <v>0</v>
      </c>
      <c r="N9" s="9">
        <f>O9+P9+Q9+R9</f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f>N9+S9</f>
        <v>0</v>
      </c>
      <c r="U9" s="9">
        <f>ROUND(N9*0.1+S9*0.05,2)</f>
        <v>0</v>
      </c>
      <c r="V9" s="9">
        <f>U9+K9</f>
        <v>0</v>
      </c>
      <c r="W9" s="9">
        <v>0.2</v>
      </c>
      <c r="X9" s="9">
        <f>ROUND(V9*W9,2)</f>
        <v>0</v>
      </c>
      <c r="Y9" s="9">
        <f>V9-X9</f>
        <v>0</v>
      </c>
      <c r="Z9" s="22">
        <v>0</v>
      </c>
      <c r="AA9" s="23">
        <f>X9-Z9</f>
        <v>0</v>
      </c>
      <c r="AB9" s="22">
        <v>0</v>
      </c>
      <c r="AC9" s="9">
        <f t="shared" ref="AC8:AC39" si="3">AB9+AA9</f>
        <v>0</v>
      </c>
    </row>
    <row r="10" s="2" customFormat="1" ht="15" customHeight="1" spans="1:29">
      <c r="A10" s="9" t="s">
        <v>27</v>
      </c>
      <c r="B10" s="9">
        <v>13561</v>
      </c>
      <c r="C10" s="13">
        <v>0.0039</v>
      </c>
      <c r="D10" s="9">
        <f t="shared" ref="D10:D41" si="4">E10+F10+G10+H10</f>
        <v>48</v>
      </c>
      <c r="E10" s="9">
        <v>17</v>
      </c>
      <c r="F10" s="9">
        <v>16</v>
      </c>
      <c r="G10" s="9">
        <v>14</v>
      </c>
      <c r="H10" s="9">
        <v>1</v>
      </c>
      <c r="I10" s="9">
        <v>5</v>
      </c>
      <c r="J10" s="9">
        <f t="shared" ref="J10:J22" si="5">I10+D10</f>
        <v>53</v>
      </c>
      <c r="K10" s="9">
        <f>ROUND(D10*0.1+I10*0.05,2)</f>
        <v>5.05</v>
      </c>
      <c r="L10" s="9">
        <v>13561</v>
      </c>
      <c r="M10" s="13">
        <v>0.0027</v>
      </c>
      <c r="N10" s="9">
        <f t="shared" ref="N10:N22" si="6">O10+P10+Q10+R10</f>
        <v>34</v>
      </c>
      <c r="O10" s="9">
        <v>10</v>
      </c>
      <c r="P10" s="9">
        <v>11</v>
      </c>
      <c r="Q10" s="9">
        <v>12</v>
      </c>
      <c r="R10" s="9">
        <v>1</v>
      </c>
      <c r="S10" s="9">
        <v>2</v>
      </c>
      <c r="T10" s="9">
        <f t="shared" ref="T10:T22" si="7">N10+S10</f>
        <v>36</v>
      </c>
      <c r="U10" s="9">
        <f t="shared" ref="U10:U22" si="8">ROUND(N10*0.1+S10*0.05,2)</f>
        <v>3.5</v>
      </c>
      <c r="V10" s="9">
        <f t="shared" ref="V10:V22" si="9">U10+K10</f>
        <v>8.55</v>
      </c>
      <c r="W10" s="9">
        <v>0.2</v>
      </c>
      <c r="X10" s="9">
        <f t="shared" ref="X10:X22" si="10">ROUND(V10*W10,2)</f>
        <v>1.71</v>
      </c>
      <c r="Y10" s="9">
        <f t="shared" ref="Y10:Y22" si="11">V10-X10</f>
        <v>6.84</v>
      </c>
      <c r="Z10" s="22">
        <v>0.7</v>
      </c>
      <c r="AA10" s="23">
        <f t="shared" ref="AA10:AA41" si="12">X10-Z10</f>
        <v>1.01</v>
      </c>
      <c r="AB10" s="22">
        <v>0.7</v>
      </c>
      <c r="AC10" s="9">
        <f t="shared" si="3"/>
        <v>1.71</v>
      </c>
    </row>
    <row r="11" s="2" customFormat="1" ht="15" customHeight="1" spans="1:29">
      <c r="A11" s="9" t="s">
        <v>28</v>
      </c>
      <c r="B11" s="9">
        <v>13838</v>
      </c>
      <c r="C11" s="13">
        <v>0.0028</v>
      </c>
      <c r="D11" s="9">
        <f t="shared" si="4"/>
        <v>34</v>
      </c>
      <c r="E11" s="9">
        <v>21</v>
      </c>
      <c r="F11" s="9">
        <v>7</v>
      </c>
      <c r="G11" s="9">
        <v>6</v>
      </c>
      <c r="H11" s="9">
        <v>0</v>
      </c>
      <c r="I11" s="9">
        <v>4</v>
      </c>
      <c r="J11" s="9">
        <f t="shared" si="5"/>
        <v>38</v>
      </c>
      <c r="K11" s="9">
        <f t="shared" ref="K11:K22" si="13">ROUND(D11*0.1+I11*0.05,2)</f>
        <v>3.6</v>
      </c>
      <c r="L11" s="9">
        <v>14134</v>
      </c>
      <c r="M11" s="13">
        <v>0.0026</v>
      </c>
      <c r="N11" s="9">
        <f t="shared" si="6"/>
        <v>35</v>
      </c>
      <c r="O11" s="9">
        <v>14</v>
      </c>
      <c r="P11" s="9">
        <v>12</v>
      </c>
      <c r="Q11" s="9">
        <v>9</v>
      </c>
      <c r="R11" s="9">
        <v>0</v>
      </c>
      <c r="S11" s="9">
        <v>1</v>
      </c>
      <c r="T11" s="9">
        <f t="shared" si="7"/>
        <v>36</v>
      </c>
      <c r="U11" s="9">
        <f t="shared" si="8"/>
        <v>3.55</v>
      </c>
      <c r="V11" s="9">
        <f t="shared" si="9"/>
        <v>7.15</v>
      </c>
      <c r="W11" s="9">
        <v>0.2</v>
      </c>
      <c r="X11" s="9">
        <f t="shared" si="10"/>
        <v>1.43</v>
      </c>
      <c r="Y11" s="9">
        <f t="shared" si="11"/>
        <v>5.72</v>
      </c>
      <c r="Z11" s="22">
        <v>1.8</v>
      </c>
      <c r="AA11" s="23">
        <f t="shared" si="12"/>
        <v>-0.37</v>
      </c>
      <c r="AB11" s="22">
        <v>1.8</v>
      </c>
      <c r="AC11" s="9">
        <f t="shared" si="3"/>
        <v>1.43</v>
      </c>
    </row>
    <row r="12" s="2" customFormat="1" ht="15" customHeight="1" spans="1:29">
      <c r="A12" s="9" t="s">
        <v>29</v>
      </c>
      <c r="B12" s="9">
        <v>45764</v>
      </c>
      <c r="C12" s="13">
        <v>0.0065</v>
      </c>
      <c r="D12" s="9">
        <f t="shared" si="4"/>
        <v>298</v>
      </c>
      <c r="E12" s="9">
        <v>187</v>
      </c>
      <c r="F12" s="9">
        <v>30</v>
      </c>
      <c r="G12" s="9">
        <v>80</v>
      </c>
      <c r="H12" s="9">
        <v>1</v>
      </c>
      <c r="I12" s="9">
        <v>1</v>
      </c>
      <c r="J12" s="9">
        <f t="shared" si="5"/>
        <v>299</v>
      </c>
      <c r="K12" s="9">
        <f t="shared" si="13"/>
        <v>29.85</v>
      </c>
      <c r="L12" s="9">
        <v>46678</v>
      </c>
      <c r="M12" s="13">
        <v>0.0083</v>
      </c>
      <c r="N12" s="9">
        <f t="shared" si="6"/>
        <v>387</v>
      </c>
      <c r="O12" s="9">
        <v>233</v>
      </c>
      <c r="P12" s="9">
        <v>53</v>
      </c>
      <c r="Q12" s="9">
        <v>101</v>
      </c>
      <c r="R12" s="9">
        <v>0</v>
      </c>
      <c r="S12" s="9">
        <v>0</v>
      </c>
      <c r="T12" s="9">
        <f t="shared" si="7"/>
        <v>387</v>
      </c>
      <c r="U12" s="9">
        <f t="shared" si="8"/>
        <v>38.7</v>
      </c>
      <c r="V12" s="9">
        <f t="shared" si="9"/>
        <v>68.55</v>
      </c>
      <c r="W12" s="9">
        <v>0.2</v>
      </c>
      <c r="X12" s="9">
        <f t="shared" si="10"/>
        <v>13.71</v>
      </c>
      <c r="Y12" s="9">
        <f t="shared" si="11"/>
        <v>54.84</v>
      </c>
      <c r="Z12" s="22">
        <v>7</v>
      </c>
      <c r="AA12" s="23">
        <f t="shared" si="12"/>
        <v>6.71</v>
      </c>
      <c r="AB12" s="22">
        <v>13</v>
      </c>
      <c r="AC12" s="9">
        <f t="shared" si="3"/>
        <v>19.71</v>
      </c>
    </row>
    <row r="13" s="2" customFormat="1" ht="15" customHeight="1" spans="1:29">
      <c r="A13" s="9" t="s">
        <v>30</v>
      </c>
      <c r="B13" s="9">
        <v>8566</v>
      </c>
      <c r="C13" s="13">
        <v>0.0107</v>
      </c>
      <c r="D13" s="9">
        <f t="shared" si="4"/>
        <v>86</v>
      </c>
      <c r="E13" s="9">
        <v>69</v>
      </c>
      <c r="F13" s="9">
        <v>13</v>
      </c>
      <c r="G13" s="9">
        <v>4</v>
      </c>
      <c r="H13" s="9">
        <v>0</v>
      </c>
      <c r="I13" s="9">
        <v>6</v>
      </c>
      <c r="J13" s="9">
        <f t="shared" si="5"/>
        <v>92</v>
      </c>
      <c r="K13" s="9">
        <f t="shared" si="13"/>
        <v>8.9</v>
      </c>
      <c r="L13" s="9">
        <v>9416</v>
      </c>
      <c r="M13" s="13">
        <v>0.0071</v>
      </c>
      <c r="N13" s="9">
        <f t="shared" si="6"/>
        <v>63</v>
      </c>
      <c r="O13" s="9">
        <v>51</v>
      </c>
      <c r="P13" s="9">
        <v>12</v>
      </c>
      <c r="Q13" s="9">
        <v>0</v>
      </c>
      <c r="R13" s="9">
        <v>0</v>
      </c>
      <c r="S13" s="9">
        <v>4</v>
      </c>
      <c r="T13" s="9">
        <f t="shared" si="7"/>
        <v>67</v>
      </c>
      <c r="U13" s="9">
        <f t="shared" si="8"/>
        <v>6.5</v>
      </c>
      <c r="V13" s="9">
        <f t="shared" si="9"/>
        <v>15.4</v>
      </c>
      <c r="W13" s="9">
        <v>0.2</v>
      </c>
      <c r="X13" s="9">
        <f t="shared" si="10"/>
        <v>3.08</v>
      </c>
      <c r="Y13" s="9">
        <f t="shared" si="11"/>
        <v>12.32</v>
      </c>
      <c r="Z13" s="22">
        <v>1.5</v>
      </c>
      <c r="AA13" s="23">
        <f t="shared" si="12"/>
        <v>1.58</v>
      </c>
      <c r="AB13" s="22">
        <v>2.5</v>
      </c>
      <c r="AC13" s="9">
        <f t="shared" si="3"/>
        <v>4.08</v>
      </c>
    </row>
    <row r="14" s="2" customFormat="1" ht="15" customHeight="1" spans="1:29">
      <c r="A14" s="9" t="s">
        <v>31</v>
      </c>
      <c r="B14" s="9">
        <v>29343</v>
      </c>
      <c r="C14" s="13">
        <v>0.0005</v>
      </c>
      <c r="D14" s="9">
        <f t="shared" si="4"/>
        <v>10</v>
      </c>
      <c r="E14" s="9">
        <v>3</v>
      </c>
      <c r="F14" s="9">
        <v>5</v>
      </c>
      <c r="G14" s="9">
        <v>2</v>
      </c>
      <c r="H14" s="9">
        <v>0</v>
      </c>
      <c r="I14" s="9">
        <v>5</v>
      </c>
      <c r="J14" s="9">
        <f t="shared" si="5"/>
        <v>15</v>
      </c>
      <c r="K14" s="9">
        <f t="shared" si="13"/>
        <v>1.25</v>
      </c>
      <c r="L14" s="9">
        <v>27282</v>
      </c>
      <c r="M14" s="13">
        <v>0.0022</v>
      </c>
      <c r="N14" s="9">
        <f t="shared" si="6"/>
        <v>53</v>
      </c>
      <c r="O14" s="9">
        <v>34</v>
      </c>
      <c r="P14" s="9">
        <v>9</v>
      </c>
      <c r="Q14" s="9">
        <v>9</v>
      </c>
      <c r="R14" s="9">
        <v>1</v>
      </c>
      <c r="S14" s="9">
        <v>7</v>
      </c>
      <c r="T14" s="9">
        <f t="shared" si="7"/>
        <v>60</v>
      </c>
      <c r="U14" s="9">
        <f t="shared" si="8"/>
        <v>5.65</v>
      </c>
      <c r="V14" s="9">
        <f t="shared" si="9"/>
        <v>6.9</v>
      </c>
      <c r="W14" s="9">
        <v>0.2</v>
      </c>
      <c r="X14" s="9">
        <f t="shared" si="10"/>
        <v>1.38</v>
      </c>
      <c r="Y14" s="9">
        <f t="shared" si="11"/>
        <v>5.52</v>
      </c>
      <c r="Z14" s="22">
        <v>2</v>
      </c>
      <c r="AA14" s="23">
        <f t="shared" si="12"/>
        <v>-0.62</v>
      </c>
      <c r="AB14" s="22">
        <v>2</v>
      </c>
      <c r="AC14" s="9">
        <f t="shared" si="3"/>
        <v>1.38</v>
      </c>
    </row>
    <row r="15" s="2" customFormat="1" ht="15" customHeight="1" spans="1:29">
      <c r="A15" s="9" t="s">
        <v>32</v>
      </c>
      <c r="B15" s="9">
        <v>25354</v>
      </c>
      <c r="C15" s="13">
        <v>0.0099</v>
      </c>
      <c r="D15" s="9">
        <f t="shared" si="4"/>
        <v>115</v>
      </c>
      <c r="E15" s="9">
        <v>63</v>
      </c>
      <c r="F15" s="9">
        <v>48</v>
      </c>
      <c r="G15" s="9">
        <v>2</v>
      </c>
      <c r="H15" s="9">
        <v>2</v>
      </c>
      <c r="I15" s="9">
        <v>135</v>
      </c>
      <c r="J15" s="9">
        <f t="shared" si="5"/>
        <v>250</v>
      </c>
      <c r="K15" s="9">
        <f t="shared" si="13"/>
        <v>18.25</v>
      </c>
      <c r="L15" s="9">
        <v>26738</v>
      </c>
      <c r="M15" s="13">
        <v>0.0083</v>
      </c>
      <c r="N15" s="9">
        <f t="shared" si="6"/>
        <v>138</v>
      </c>
      <c r="O15" s="9">
        <v>61</v>
      </c>
      <c r="P15" s="9">
        <v>62</v>
      </c>
      <c r="Q15" s="9">
        <v>13</v>
      </c>
      <c r="R15" s="9">
        <v>2</v>
      </c>
      <c r="S15" s="9">
        <v>84</v>
      </c>
      <c r="T15" s="9">
        <f t="shared" si="7"/>
        <v>222</v>
      </c>
      <c r="U15" s="9">
        <f t="shared" si="8"/>
        <v>18</v>
      </c>
      <c r="V15" s="9">
        <f t="shared" si="9"/>
        <v>36.25</v>
      </c>
      <c r="W15" s="9">
        <v>0.4</v>
      </c>
      <c r="X15" s="9">
        <f t="shared" si="10"/>
        <v>14.5</v>
      </c>
      <c r="Y15" s="9">
        <f t="shared" si="11"/>
        <v>21.75</v>
      </c>
      <c r="Z15" s="22">
        <v>13.5</v>
      </c>
      <c r="AA15" s="23">
        <f t="shared" si="12"/>
        <v>1</v>
      </c>
      <c r="AB15" s="22">
        <v>13.5</v>
      </c>
      <c r="AC15" s="9">
        <f t="shared" si="3"/>
        <v>14.5</v>
      </c>
    </row>
    <row r="16" s="2" customFormat="1" ht="15" customHeight="1" spans="1:29">
      <c r="A16" s="9" t="s">
        <v>33</v>
      </c>
      <c r="B16" s="9">
        <v>22900</v>
      </c>
      <c r="C16" s="13">
        <v>0.0095</v>
      </c>
      <c r="D16" s="9">
        <f t="shared" si="4"/>
        <v>149</v>
      </c>
      <c r="E16" s="9">
        <v>69</v>
      </c>
      <c r="F16" s="9">
        <v>67</v>
      </c>
      <c r="G16" s="9">
        <v>13</v>
      </c>
      <c r="H16" s="9">
        <v>0</v>
      </c>
      <c r="I16" s="9">
        <v>68</v>
      </c>
      <c r="J16" s="9">
        <f t="shared" si="5"/>
        <v>217</v>
      </c>
      <c r="K16" s="9">
        <f t="shared" si="13"/>
        <v>18.3</v>
      </c>
      <c r="L16" s="9">
        <v>22394</v>
      </c>
      <c r="M16" s="13">
        <v>0.0105</v>
      </c>
      <c r="N16" s="9">
        <f t="shared" si="6"/>
        <v>174</v>
      </c>
      <c r="O16" s="9">
        <v>85</v>
      </c>
      <c r="P16" s="9">
        <v>72</v>
      </c>
      <c r="Q16" s="9">
        <v>16</v>
      </c>
      <c r="R16" s="9">
        <v>1</v>
      </c>
      <c r="S16" s="9">
        <v>61</v>
      </c>
      <c r="T16" s="9">
        <f t="shared" si="7"/>
        <v>235</v>
      </c>
      <c r="U16" s="9">
        <f t="shared" si="8"/>
        <v>20.45</v>
      </c>
      <c r="V16" s="9">
        <f t="shared" si="9"/>
        <v>38.75</v>
      </c>
      <c r="W16" s="9">
        <v>0.6</v>
      </c>
      <c r="X16" s="9">
        <f t="shared" si="10"/>
        <v>23.25</v>
      </c>
      <c r="Y16" s="9">
        <f t="shared" si="11"/>
        <v>15.5</v>
      </c>
      <c r="Z16" s="22">
        <v>17</v>
      </c>
      <c r="AA16" s="23">
        <f t="shared" si="12"/>
        <v>6.25</v>
      </c>
      <c r="AB16" s="22">
        <v>23</v>
      </c>
      <c r="AC16" s="9">
        <f t="shared" si="3"/>
        <v>29.25</v>
      </c>
    </row>
    <row r="17" s="2" customFormat="1" ht="15" customHeight="1" spans="1:29">
      <c r="A17" s="9" t="s">
        <v>34</v>
      </c>
      <c r="B17" s="9">
        <v>9028</v>
      </c>
      <c r="C17" s="13">
        <v>0.015</v>
      </c>
      <c r="D17" s="9">
        <f t="shared" si="4"/>
        <v>102</v>
      </c>
      <c r="E17" s="9">
        <v>68</v>
      </c>
      <c r="F17" s="9">
        <v>29</v>
      </c>
      <c r="G17" s="9">
        <v>4</v>
      </c>
      <c r="H17" s="9">
        <v>1</v>
      </c>
      <c r="I17" s="9">
        <v>33</v>
      </c>
      <c r="J17" s="9">
        <f t="shared" si="5"/>
        <v>135</v>
      </c>
      <c r="K17" s="9">
        <f t="shared" si="13"/>
        <v>11.85</v>
      </c>
      <c r="L17" s="9">
        <v>9766</v>
      </c>
      <c r="M17" s="13">
        <v>0.0131</v>
      </c>
      <c r="N17" s="9">
        <f t="shared" si="6"/>
        <v>97</v>
      </c>
      <c r="O17" s="9">
        <v>53</v>
      </c>
      <c r="P17" s="9">
        <v>38</v>
      </c>
      <c r="Q17" s="9">
        <v>6</v>
      </c>
      <c r="R17" s="9">
        <v>0</v>
      </c>
      <c r="S17" s="9">
        <v>31</v>
      </c>
      <c r="T17" s="9">
        <f t="shared" si="7"/>
        <v>128</v>
      </c>
      <c r="U17" s="9">
        <f t="shared" si="8"/>
        <v>11.25</v>
      </c>
      <c r="V17" s="9">
        <f t="shared" si="9"/>
        <v>23.1</v>
      </c>
      <c r="W17" s="9">
        <v>0.6</v>
      </c>
      <c r="X17" s="9">
        <f t="shared" si="10"/>
        <v>13.86</v>
      </c>
      <c r="Y17" s="9">
        <f t="shared" si="11"/>
        <v>9.24</v>
      </c>
      <c r="Z17" s="22">
        <v>15</v>
      </c>
      <c r="AA17" s="23">
        <f t="shared" si="12"/>
        <v>-1.14</v>
      </c>
      <c r="AB17" s="22">
        <v>15</v>
      </c>
      <c r="AC17" s="9">
        <f t="shared" si="3"/>
        <v>13.86</v>
      </c>
    </row>
    <row r="18" s="2" customFormat="1" ht="15" customHeight="1" spans="1:29">
      <c r="A18" s="9" t="s">
        <v>35</v>
      </c>
      <c r="B18" s="9">
        <v>9584</v>
      </c>
      <c r="C18" s="13">
        <v>0.0316</v>
      </c>
      <c r="D18" s="9">
        <f t="shared" si="4"/>
        <v>194</v>
      </c>
      <c r="E18" s="9">
        <v>85</v>
      </c>
      <c r="F18" s="9">
        <v>71</v>
      </c>
      <c r="G18" s="9">
        <v>13</v>
      </c>
      <c r="H18" s="9">
        <v>25</v>
      </c>
      <c r="I18" s="9">
        <v>109</v>
      </c>
      <c r="J18" s="9">
        <f t="shared" si="5"/>
        <v>303</v>
      </c>
      <c r="K18" s="9">
        <f t="shared" si="13"/>
        <v>24.85</v>
      </c>
      <c r="L18" s="9">
        <v>9793</v>
      </c>
      <c r="M18" s="13">
        <v>0.03</v>
      </c>
      <c r="N18" s="9">
        <f t="shared" si="6"/>
        <v>205</v>
      </c>
      <c r="O18" s="9">
        <v>78</v>
      </c>
      <c r="P18" s="9">
        <v>81</v>
      </c>
      <c r="Q18" s="9">
        <v>14</v>
      </c>
      <c r="R18" s="9">
        <v>32</v>
      </c>
      <c r="S18" s="9">
        <v>89</v>
      </c>
      <c r="T18" s="9">
        <f t="shared" si="7"/>
        <v>294</v>
      </c>
      <c r="U18" s="9">
        <f t="shared" si="8"/>
        <v>24.95</v>
      </c>
      <c r="V18" s="9">
        <f t="shared" si="9"/>
        <v>49.8</v>
      </c>
      <c r="W18" s="9">
        <v>0.8</v>
      </c>
      <c r="X18" s="9">
        <f t="shared" si="10"/>
        <v>39.84</v>
      </c>
      <c r="Y18" s="9">
        <f t="shared" si="11"/>
        <v>9.95999999999999</v>
      </c>
      <c r="Z18" s="22">
        <v>34</v>
      </c>
      <c r="AA18" s="23">
        <f t="shared" si="12"/>
        <v>5.84</v>
      </c>
      <c r="AB18" s="22">
        <v>39</v>
      </c>
      <c r="AC18" s="9">
        <f t="shared" si="3"/>
        <v>44.84</v>
      </c>
    </row>
    <row r="19" s="2" customFormat="1" ht="15" customHeight="1" spans="1:29">
      <c r="A19" s="9" t="s">
        <v>36</v>
      </c>
      <c r="B19" s="9">
        <v>7062</v>
      </c>
      <c r="C19" s="13">
        <v>0.0245</v>
      </c>
      <c r="D19" s="9">
        <f t="shared" si="4"/>
        <v>116</v>
      </c>
      <c r="E19" s="9">
        <v>48</v>
      </c>
      <c r="F19" s="9">
        <v>52</v>
      </c>
      <c r="G19" s="9">
        <v>9</v>
      </c>
      <c r="H19" s="9">
        <v>7</v>
      </c>
      <c r="I19" s="9">
        <v>57</v>
      </c>
      <c r="J19" s="9">
        <f t="shared" si="5"/>
        <v>173</v>
      </c>
      <c r="K19" s="9">
        <f t="shared" si="13"/>
        <v>14.45</v>
      </c>
      <c r="L19" s="9">
        <v>7103</v>
      </c>
      <c r="M19" s="13">
        <v>0.019</v>
      </c>
      <c r="N19" s="9">
        <f t="shared" si="6"/>
        <v>99</v>
      </c>
      <c r="O19" s="9">
        <v>39</v>
      </c>
      <c r="P19" s="9">
        <v>41</v>
      </c>
      <c r="Q19" s="9">
        <v>9</v>
      </c>
      <c r="R19" s="9">
        <v>10</v>
      </c>
      <c r="S19" s="9">
        <v>36</v>
      </c>
      <c r="T19" s="9">
        <f t="shared" si="7"/>
        <v>135</v>
      </c>
      <c r="U19" s="9">
        <f t="shared" si="8"/>
        <v>11.7</v>
      </c>
      <c r="V19" s="9">
        <f t="shared" si="9"/>
        <v>26.15</v>
      </c>
      <c r="W19" s="9">
        <v>0.8</v>
      </c>
      <c r="X19" s="9">
        <f t="shared" si="10"/>
        <v>20.92</v>
      </c>
      <c r="Y19" s="9">
        <f t="shared" si="11"/>
        <v>5.23</v>
      </c>
      <c r="Z19" s="22">
        <v>24</v>
      </c>
      <c r="AA19" s="23">
        <f t="shared" si="12"/>
        <v>-3.08</v>
      </c>
      <c r="AB19" s="22">
        <v>21</v>
      </c>
      <c r="AC19" s="9">
        <f t="shared" si="3"/>
        <v>17.92</v>
      </c>
    </row>
    <row r="20" s="2" customFormat="1" ht="15" customHeight="1" spans="1:29">
      <c r="A20" s="9" t="s">
        <v>37</v>
      </c>
      <c r="B20" s="9">
        <v>36897</v>
      </c>
      <c r="C20" s="13">
        <v>0.008</v>
      </c>
      <c r="D20" s="9">
        <f t="shared" si="4"/>
        <v>198</v>
      </c>
      <c r="E20" s="9">
        <v>86</v>
      </c>
      <c r="F20" s="9">
        <v>75</v>
      </c>
      <c r="G20" s="9">
        <v>36</v>
      </c>
      <c r="H20" s="9">
        <v>1</v>
      </c>
      <c r="I20" s="9">
        <v>97</v>
      </c>
      <c r="J20" s="9">
        <f t="shared" si="5"/>
        <v>295</v>
      </c>
      <c r="K20" s="9">
        <f t="shared" si="13"/>
        <v>24.65</v>
      </c>
      <c r="L20" s="9">
        <v>33863</v>
      </c>
      <c r="M20" s="13">
        <v>0.0102</v>
      </c>
      <c r="N20" s="9">
        <f t="shared" si="6"/>
        <v>272</v>
      </c>
      <c r="O20" s="9">
        <v>163</v>
      </c>
      <c r="P20" s="9">
        <v>67</v>
      </c>
      <c r="Q20" s="9">
        <v>41</v>
      </c>
      <c r="R20" s="9">
        <v>1</v>
      </c>
      <c r="S20" s="9">
        <v>72</v>
      </c>
      <c r="T20" s="9">
        <f t="shared" si="7"/>
        <v>344</v>
      </c>
      <c r="U20" s="9">
        <f t="shared" si="8"/>
        <v>30.8</v>
      </c>
      <c r="V20" s="9">
        <f t="shared" si="9"/>
        <v>55.45</v>
      </c>
      <c r="W20" s="9">
        <v>0.4</v>
      </c>
      <c r="X20" s="9">
        <f t="shared" si="10"/>
        <v>22.18</v>
      </c>
      <c r="Y20" s="9">
        <f t="shared" si="11"/>
        <v>33.27</v>
      </c>
      <c r="Z20" s="22">
        <v>12.5</v>
      </c>
      <c r="AA20" s="23">
        <f t="shared" si="12"/>
        <v>9.68</v>
      </c>
      <c r="AB20" s="22">
        <v>20.5</v>
      </c>
      <c r="AC20" s="9">
        <f t="shared" si="3"/>
        <v>30.18</v>
      </c>
    </row>
    <row r="21" s="2" customFormat="1" ht="15" customHeight="1" spans="1:29">
      <c r="A21" s="9" t="s">
        <v>38</v>
      </c>
      <c r="B21" s="9">
        <v>25822</v>
      </c>
      <c r="C21" s="13">
        <v>0.0045</v>
      </c>
      <c r="D21" s="9">
        <f t="shared" si="4"/>
        <v>97</v>
      </c>
      <c r="E21" s="9">
        <v>32</v>
      </c>
      <c r="F21" s="9">
        <v>59</v>
      </c>
      <c r="G21" s="9">
        <v>6</v>
      </c>
      <c r="H21" s="9">
        <v>0</v>
      </c>
      <c r="I21" s="9">
        <v>19</v>
      </c>
      <c r="J21" s="9">
        <f t="shared" si="5"/>
        <v>116</v>
      </c>
      <c r="K21" s="9">
        <f t="shared" si="13"/>
        <v>10.65</v>
      </c>
      <c r="L21" s="9">
        <v>26040</v>
      </c>
      <c r="M21" s="13">
        <v>0.0041</v>
      </c>
      <c r="N21" s="9">
        <f t="shared" si="6"/>
        <v>83</v>
      </c>
      <c r="O21" s="9">
        <v>27</v>
      </c>
      <c r="P21" s="9">
        <v>50</v>
      </c>
      <c r="Q21" s="9">
        <v>6</v>
      </c>
      <c r="R21" s="9">
        <v>0</v>
      </c>
      <c r="S21" s="9">
        <v>23</v>
      </c>
      <c r="T21" s="9">
        <f t="shared" si="7"/>
        <v>106</v>
      </c>
      <c r="U21" s="9">
        <f t="shared" si="8"/>
        <v>9.45</v>
      </c>
      <c r="V21" s="9">
        <f t="shared" si="9"/>
        <v>20.1</v>
      </c>
      <c r="W21" s="9">
        <v>0.4</v>
      </c>
      <c r="X21" s="9">
        <f t="shared" si="10"/>
        <v>8.04</v>
      </c>
      <c r="Y21" s="9">
        <f t="shared" si="11"/>
        <v>12.06</v>
      </c>
      <c r="Z21" s="22">
        <v>8.5</v>
      </c>
      <c r="AA21" s="23">
        <f t="shared" si="12"/>
        <v>-0.460000000000001</v>
      </c>
      <c r="AB21" s="22">
        <v>8.5</v>
      </c>
      <c r="AC21" s="9">
        <f t="shared" si="3"/>
        <v>8.04</v>
      </c>
    </row>
    <row r="22" s="2" customFormat="1" ht="15" customHeight="1" spans="1:29">
      <c r="A22" s="9" t="s">
        <v>39</v>
      </c>
      <c r="B22" s="9">
        <v>5589</v>
      </c>
      <c r="C22" s="13">
        <v>0.0027</v>
      </c>
      <c r="D22" s="9">
        <f t="shared" si="4"/>
        <v>9</v>
      </c>
      <c r="E22" s="9">
        <v>2</v>
      </c>
      <c r="F22" s="9">
        <v>4</v>
      </c>
      <c r="G22" s="9">
        <v>3</v>
      </c>
      <c r="H22" s="9">
        <v>0</v>
      </c>
      <c r="I22" s="9">
        <v>6</v>
      </c>
      <c r="J22" s="9">
        <f t="shared" si="5"/>
        <v>15</v>
      </c>
      <c r="K22" s="9">
        <f t="shared" si="13"/>
        <v>1.2</v>
      </c>
      <c r="L22" s="9">
        <v>8925</v>
      </c>
      <c r="M22" s="13">
        <v>0.0003</v>
      </c>
      <c r="N22" s="9">
        <f t="shared" si="6"/>
        <v>3</v>
      </c>
      <c r="O22" s="9">
        <v>1</v>
      </c>
      <c r="P22" s="9">
        <v>1</v>
      </c>
      <c r="Q22" s="9">
        <v>1</v>
      </c>
      <c r="R22" s="9">
        <v>0</v>
      </c>
      <c r="S22" s="9">
        <v>0</v>
      </c>
      <c r="T22" s="9">
        <f t="shared" si="7"/>
        <v>3</v>
      </c>
      <c r="U22" s="9">
        <f t="shared" si="8"/>
        <v>0.3</v>
      </c>
      <c r="V22" s="9">
        <f t="shared" si="9"/>
        <v>1.5</v>
      </c>
      <c r="W22" s="9">
        <v>0.4</v>
      </c>
      <c r="X22" s="9">
        <f t="shared" si="10"/>
        <v>0.6</v>
      </c>
      <c r="Y22" s="9">
        <f t="shared" si="11"/>
        <v>0.9</v>
      </c>
      <c r="Z22" s="22">
        <v>1</v>
      </c>
      <c r="AA22" s="23">
        <f t="shared" si="12"/>
        <v>-0.4</v>
      </c>
      <c r="AB22" s="22">
        <v>1</v>
      </c>
      <c r="AC22" s="9">
        <f t="shared" si="3"/>
        <v>0.6</v>
      </c>
    </row>
    <row r="23" s="3" customFormat="1" ht="15" customHeight="1" spans="1:29">
      <c r="A23" s="12" t="s">
        <v>40</v>
      </c>
      <c r="B23" s="12"/>
      <c r="C23" s="12"/>
      <c r="D23" s="12">
        <f>SUM(D24:D31)</f>
        <v>1509</v>
      </c>
      <c r="E23" s="12">
        <f t="shared" ref="E23:AC23" si="14">SUM(E24:E31)</f>
        <v>709</v>
      </c>
      <c r="F23" s="12">
        <f t="shared" si="14"/>
        <v>642</v>
      </c>
      <c r="G23" s="12">
        <f t="shared" si="14"/>
        <v>152</v>
      </c>
      <c r="H23" s="12">
        <f t="shared" si="14"/>
        <v>6</v>
      </c>
      <c r="I23" s="12">
        <f t="shared" si="14"/>
        <v>368</v>
      </c>
      <c r="J23" s="12">
        <f t="shared" si="14"/>
        <v>1877</v>
      </c>
      <c r="K23" s="12">
        <f t="shared" si="14"/>
        <v>169.3</v>
      </c>
      <c r="L23" s="12">
        <f t="shared" si="14"/>
        <v>120761</v>
      </c>
      <c r="M23" s="12">
        <f t="shared" si="14"/>
        <v>0.1132</v>
      </c>
      <c r="N23" s="12">
        <f t="shared" si="14"/>
        <v>1422</v>
      </c>
      <c r="O23" s="12">
        <f t="shared" si="14"/>
        <v>660</v>
      </c>
      <c r="P23" s="12">
        <f t="shared" si="14"/>
        <v>648</v>
      </c>
      <c r="Q23" s="12">
        <f t="shared" si="14"/>
        <v>107</v>
      </c>
      <c r="R23" s="12">
        <f t="shared" si="14"/>
        <v>7</v>
      </c>
      <c r="S23" s="12">
        <f t="shared" si="14"/>
        <v>247</v>
      </c>
      <c r="T23" s="12">
        <f t="shared" si="14"/>
        <v>1669</v>
      </c>
      <c r="U23" s="12">
        <f t="shared" si="14"/>
        <v>154.55</v>
      </c>
      <c r="V23" s="12">
        <f t="shared" si="14"/>
        <v>323.85</v>
      </c>
      <c r="W23" s="12"/>
      <c r="X23" s="12">
        <f t="shared" si="14"/>
        <v>218.24</v>
      </c>
      <c r="Y23" s="12">
        <f t="shared" si="14"/>
        <v>105.61</v>
      </c>
      <c r="Z23" s="12">
        <f t="shared" si="14"/>
        <v>205.6</v>
      </c>
      <c r="AA23" s="21">
        <f t="shared" si="14"/>
        <v>12.64</v>
      </c>
      <c r="AB23" s="12">
        <f t="shared" si="14"/>
        <v>215.6</v>
      </c>
      <c r="AC23" s="12">
        <f t="shared" si="14"/>
        <v>228.24</v>
      </c>
    </row>
    <row r="24" s="2" customFormat="1" ht="15" customHeight="1" spans="1:29">
      <c r="A24" s="9" t="s">
        <v>41</v>
      </c>
      <c r="B24" s="9">
        <v>1938</v>
      </c>
      <c r="C24" s="13">
        <v>0.0005</v>
      </c>
      <c r="D24" s="9">
        <f t="shared" ref="D24:D31" si="15">E24+F24+G24+H24</f>
        <v>1</v>
      </c>
      <c r="E24" s="9">
        <v>0</v>
      </c>
      <c r="F24" s="9">
        <v>1</v>
      </c>
      <c r="G24" s="9">
        <v>0</v>
      </c>
      <c r="H24" s="9">
        <v>0</v>
      </c>
      <c r="I24" s="9">
        <v>0</v>
      </c>
      <c r="J24" s="9">
        <f t="shared" ref="J24:J31" si="16">I24+D24</f>
        <v>1</v>
      </c>
      <c r="K24" s="9">
        <f t="shared" ref="K24:K31" si="17">ROUND(D24*0.1+I24*0.05,2)</f>
        <v>0.1</v>
      </c>
      <c r="L24" s="9">
        <v>1978</v>
      </c>
      <c r="M24" s="13">
        <v>0.0005</v>
      </c>
      <c r="N24" s="9">
        <f t="shared" ref="N24:N31" si="18">O24+P24+Q24+R24</f>
        <v>1</v>
      </c>
      <c r="O24" s="9">
        <v>0</v>
      </c>
      <c r="P24" s="9">
        <v>1</v>
      </c>
      <c r="Q24" s="9">
        <v>0</v>
      </c>
      <c r="R24" s="9">
        <v>0</v>
      </c>
      <c r="S24" s="9">
        <v>0</v>
      </c>
      <c r="T24" s="9">
        <f t="shared" ref="T24:T31" si="19">N24+S24</f>
        <v>1</v>
      </c>
      <c r="U24" s="9">
        <f t="shared" ref="U24:U31" si="20">ROUND(N24*0.1+S24*0.05,2)</f>
        <v>0.1</v>
      </c>
      <c r="V24" s="9">
        <f t="shared" ref="V24:V31" si="21">U24+K24</f>
        <v>0.2</v>
      </c>
      <c r="W24" s="9">
        <v>0.6</v>
      </c>
      <c r="X24" s="9">
        <f t="shared" ref="X24:X31" si="22">ROUND(V24*W24,2)</f>
        <v>0.12</v>
      </c>
      <c r="Y24" s="9">
        <f t="shared" ref="Y24:Y31" si="23">V24-X24</f>
        <v>0.08</v>
      </c>
      <c r="Z24" s="22">
        <v>0.1</v>
      </c>
      <c r="AA24" s="23">
        <f t="shared" si="12"/>
        <v>0.02</v>
      </c>
      <c r="AB24" s="22">
        <v>0.1</v>
      </c>
      <c r="AC24" s="9">
        <f t="shared" si="3"/>
        <v>0.12</v>
      </c>
    </row>
    <row r="25" s="2" customFormat="1" ht="15" customHeight="1" spans="1:29">
      <c r="A25" s="9" t="s">
        <v>42</v>
      </c>
      <c r="B25" s="9">
        <v>17651</v>
      </c>
      <c r="C25" s="13">
        <v>0.0121</v>
      </c>
      <c r="D25" s="9">
        <f t="shared" si="15"/>
        <v>171</v>
      </c>
      <c r="E25" s="9">
        <v>102</v>
      </c>
      <c r="F25" s="9">
        <v>50</v>
      </c>
      <c r="G25" s="9">
        <v>19</v>
      </c>
      <c r="H25" s="9">
        <v>0</v>
      </c>
      <c r="I25" s="9">
        <v>42</v>
      </c>
      <c r="J25" s="9">
        <f t="shared" si="16"/>
        <v>213</v>
      </c>
      <c r="K25" s="9">
        <f t="shared" si="17"/>
        <v>19.2</v>
      </c>
      <c r="L25" s="9">
        <v>21809</v>
      </c>
      <c r="M25" s="13">
        <v>0.0096</v>
      </c>
      <c r="N25" s="9">
        <f t="shared" si="18"/>
        <v>196</v>
      </c>
      <c r="O25" s="9">
        <v>106</v>
      </c>
      <c r="P25" s="9">
        <v>74</v>
      </c>
      <c r="Q25" s="9">
        <v>16</v>
      </c>
      <c r="R25" s="9">
        <v>0</v>
      </c>
      <c r="S25" s="9">
        <v>14</v>
      </c>
      <c r="T25" s="9">
        <f t="shared" si="19"/>
        <v>210</v>
      </c>
      <c r="U25" s="9">
        <f t="shared" si="20"/>
        <v>20.3</v>
      </c>
      <c r="V25" s="9">
        <f t="shared" si="21"/>
        <v>39.5</v>
      </c>
      <c r="W25" s="9">
        <v>0.6</v>
      </c>
      <c r="X25" s="9">
        <f t="shared" si="22"/>
        <v>23.7</v>
      </c>
      <c r="Y25" s="9">
        <f t="shared" si="23"/>
        <v>15.8</v>
      </c>
      <c r="Z25" s="22">
        <v>18</v>
      </c>
      <c r="AA25" s="23">
        <f t="shared" si="12"/>
        <v>5.7</v>
      </c>
      <c r="AB25" s="22">
        <v>23</v>
      </c>
      <c r="AC25" s="9">
        <f t="shared" si="3"/>
        <v>28.7</v>
      </c>
    </row>
    <row r="26" s="2" customFormat="1" ht="15" customHeight="1" spans="1:29">
      <c r="A26" s="9" t="s">
        <v>43</v>
      </c>
      <c r="B26" s="9">
        <v>15812</v>
      </c>
      <c r="C26" s="13">
        <v>0.0141</v>
      </c>
      <c r="D26" s="9">
        <f t="shared" si="15"/>
        <v>201</v>
      </c>
      <c r="E26" s="9">
        <v>120</v>
      </c>
      <c r="F26" s="9">
        <v>69</v>
      </c>
      <c r="G26" s="9">
        <v>12</v>
      </c>
      <c r="H26" s="9">
        <v>0</v>
      </c>
      <c r="I26" s="9">
        <v>22</v>
      </c>
      <c r="J26" s="9">
        <f t="shared" si="16"/>
        <v>223</v>
      </c>
      <c r="K26" s="9">
        <f t="shared" si="17"/>
        <v>21.2</v>
      </c>
      <c r="L26" s="9">
        <v>15832</v>
      </c>
      <c r="M26" s="13">
        <v>0.014</v>
      </c>
      <c r="N26" s="9">
        <f t="shared" si="18"/>
        <v>204</v>
      </c>
      <c r="O26" s="9">
        <v>130</v>
      </c>
      <c r="P26" s="9">
        <v>65</v>
      </c>
      <c r="Q26" s="9">
        <v>7</v>
      </c>
      <c r="R26" s="9">
        <v>2</v>
      </c>
      <c r="S26" s="9">
        <v>17</v>
      </c>
      <c r="T26" s="9">
        <f t="shared" si="19"/>
        <v>221</v>
      </c>
      <c r="U26" s="9">
        <f t="shared" si="20"/>
        <v>21.25</v>
      </c>
      <c r="V26" s="9">
        <f t="shared" si="21"/>
        <v>42.45</v>
      </c>
      <c r="W26" s="9">
        <v>0.6</v>
      </c>
      <c r="X26" s="9">
        <f t="shared" si="22"/>
        <v>25.47</v>
      </c>
      <c r="Y26" s="9">
        <f t="shared" si="23"/>
        <v>16.98</v>
      </c>
      <c r="Z26" s="22">
        <v>22</v>
      </c>
      <c r="AA26" s="23">
        <f t="shared" si="12"/>
        <v>3.47</v>
      </c>
      <c r="AB26" s="22">
        <v>25</v>
      </c>
      <c r="AC26" s="9">
        <f t="shared" si="3"/>
        <v>28.47</v>
      </c>
    </row>
    <row r="27" s="2" customFormat="1" ht="15" customHeight="1" spans="1:29">
      <c r="A27" s="9" t="s">
        <v>44</v>
      </c>
      <c r="B27" s="9">
        <v>27834</v>
      </c>
      <c r="C27" s="13">
        <v>0.0092</v>
      </c>
      <c r="D27" s="9">
        <f t="shared" si="15"/>
        <v>199</v>
      </c>
      <c r="E27" s="9">
        <v>76</v>
      </c>
      <c r="F27" s="9">
        <v>86</v>
      </c>
      <c r="G27" s="9">
        <v>34</v>
      </c>
      <c r="H27" s="9">
        <v>3</v>
      </c>
      <c r="I27" s="9">
        <v>57</v>
      </c>
      <c r="J27" s="9">
        <f t="shared" si="16"/>
        <v>256</v>
      </c>
      <c r="K27" s="9">
        <f t="shared" si="17"/>
        <v>22.75</v>
      </c>
      <c r="L27" s="9">
        <v>27356</v>
      </c>
      <c r="M27" s="13">
        <v>0.0089</v>
      </c>
      <c r="N27" s="9">
        <f t="shared" si="18"/>
        <v>199</v>
      </c>
      <c r="O27" s="9">
        <v>78</v>
      </c>
      <c r="P27" s="9">
        <v>91</v>
      </c>
      <c r="Q27" s="9">
        <v>27</v>
      </c>
      <c r="R27" s="9">
        <v>3</v>
      </c>
      <c r="S27" s="9">
        <v>45</v>
      </c>
      <c r="T27" s="9">
        <f t="shared" si="19"/>
        <v>244</v>
      </c>
      <c r="U27" s="9">
        <f t="shared" si="20"/>
        <v>22.15</v>
      </c>
      <c r="V27" s="9">
        <f t="shared" si="21"/>
        <v>44.9</v>
      </c>
      <c r="W27" s="9">
        <v>0.6</v>
      </c>
      <c r="X27" s="9">
        <f t="shared" si="22"/>
        <v>26.94</v>
      </c>
      <c r="Y27" s="9">
        <f t="shared" si="23"/>
        <v>17.96</v>
      </c>
      <c r="Z27" s="22">
        <v>24</v>
      </c>
      <c r="AA27" s="23">
        <f t="shared" si="12"/>
        <v>2.94</v>
      </c>
      <c r="AB27" s="22">
        <v>27</v>
      </c>
      <c r="AC27" s="9">
        <f t="shared" si="3"/>
        <v>29.94</v>
      </c>
    </row>
    <row r="28" s="2" customFormat="1" ht="15" customHeight="1" spans="1:29">
      <c r="A28" s="9" t="s">
        <v>45</v>
      </c>
      <c r="B28" s="9">
        <v>18931</v>
      </c>
      <c r="C28" s="13">
        <v>0.0184</v>
      </c>
      <c r="D28" s="9">
        <f t="shared" si="15"/>
        <v>306</v>
      </c>
      <c r="E28" s="9">
        <v>53</v>
      </c>
      <c r="F28" s="9">
        <v>227</v>
      </c>
      <c r="G28" s="9">
        <v>24</v>
      </c>
      <c r="H28" s="9">
        <v>2</v>
      </c>
      <c r="I28" s="9">
        <v>43</v>
      </c>
      <c r="J28" s="9">
        <f t="shared" si="16"/>
        <v>349</v>
      </c>
      <c r="K28" s="9">
        <f t="shared" si="17"/>
        <v>32.75</v>
      </c>
      <c r="L28" s="9">
        <v>15958</v>
      </c>
      <c r="M28" s="13">
        <v>0.017</v>
      </c>
      <c r="N28" s="9">
        <f t="shared" si="18"/>
        <v>241</v>
      </c>
      <c r="O28" s="9">
        <v>50</v>
      </c>
      <c r="P28" s="9">
        <v>180</v>
      </c>
      <c r="Q28" s="9">
        <v>10</v>
      </c>
      <c r="R28" s="9">
        <v>1</v>
      </c>
      <c r="S28" s="9">
        <v>31</v>
      </c>
      <c r="T28" s="9">
        <f t="shared" si="19"/>
        <v>272</v>
      </c>
      <c r="U28" s="9">
        <f t="shared" si="20"/>
        <v>25.65</v>
      </c>
      <c r="V28" s="9">
        <f t="shared" si="21"/>
        <v>58.4</v>
      </c>
      <c r="W28" s="9">
        <v>0.6</v>
      </c>
      <c r="X28" s="9">
        <f t="shared" si="22"/>
        <v>35.04</v>
      </c>
      <c r="Y28" s="9">
        <f t="shared" si="23"/>
        <v>23.36</v>
      </c>
      <c r="Z28" s="22">
        <v>28</v>
      </c>
      <c r="AA28" s="23">
        <f t="shared" si="12"/>
        <v>7.04</v>
      </c>
      <c r="AB28" s="22">
        <v>35</v>
      </c>
      <c r="AC28" s="9">
        <f t="shared" si="3"/>
        <v>42.04</v>
      </c>
    </row>
    <row r="29" s="2" customFormat="1" ht="15" customHeight="1" spans="1:29">
      <c r="A29" s="9" t="s">
        <v>46</v>
      </c>
      <c r="B29" s="9">
        <v>1750</v>
      </c>
      <c r="C29" s="13">
        <v>0.0291</v>
      </c>
      <c r="D29" s="9">
        <f t="shared" si="15"/>
        <v>17</v>
      </c>
      <c r="E29" s="9">
        <v>4</v>
      </c>
      <c r="F29" s="9">
        <v>11</v>
      </c>
      <c r="G29" s="9">
        <v>2</v>
      </c>
      <c r="H29" s="9">
        <v>0</v>
      </c>
      <c r="I29" s="9">
        <v>34</v>
      </c>
      <c r="J29" s="9">
        <f t="shared" si="16"/>
        <v>51</v>
      </c>
      <c r="K29" s="9">
        <f t="shared" si="17"/>
        <v>3.4</v>
      </c>
      <c r="L29" s="9">
        <v>1653</v>
      </c>
      <c r="M29" s="13">
        <v>0.0236</v>
      </c>
      <c r="N29" s="9">
        <f t="shared" si="18"/>
        <v>14</v>
      </c>
      <c r="O29" s="9">
        <v>5</v>
      </c>
      <c r="P29" s="9">
        <v>8</v>
      </c>
      <c r="Q29" s="9">
        <v>1</v>
      </c>
      <c r="R29" s="9">
        <v>0</v>
      </c>
      <c r="S29" s="9">
        <v>25</v>
      </c>
      <c r="T29" s="9">
        <f t="shared" si="19"/>
        <v>39</v>
      </c>
      <c r="U29" s="9">
        <f t="shared" si="20"/>
        <v>2.65</v>
      </c>
      <c r="V29" s="9">
        <f t="shared" si="21"/>
        <v>6.05</v>
      </c>
      <c r="W29" s="9">
        <v>0.6</v>
      </c>
      <c r="X29" s="9">
        <f t="shared" si="22"/>
        <v>3.63</v>
      </c>
      <c r="Y29" s="9">
        <f t="shared" si="23"/>
        <v>2.42</v>
      </c>
      <c r="Z29" s="22">
        <v>3.5</v>
      </c>
      <c r="AA29" s="23">
        <f t="shared" si="12"/>
        <v>0.13</v>
      </c>
      <c r="AB29" s="22">
        <v>3.5</v>
      </c>
      <c r="AC29" s="9">
        <f t="shared" si="3"/>
        <v>3.63</v>
      </c>
    </row>
    <row r="30" s="2" customFormat="1" ht="15" customHeight="1" spans="1:29">
      <c r="A30" s="9" t="s">
        <v>47</v>
      </c>
      <c r="B30" s="9">
        <v>3165</v>
      </c>
      <c r="C30" s="13">
        <v>0.0256</v>
      </c>
      <c r="D30" s="9">
        <f t="shared" si="15"/>
        <v>61</v>
      </c>
      <c r="E30" s="9">
        <v>7</v>
      </c>
      <c r="F30" s="9">
        <v>50</v>
      </c>
      <c r="G30" s="9">
        <v>4</v>
      </c>
      <c r="H30" s="9">
        <v>0</v>
      </c>
      <c r="I30" s="9">
        <v>20</v>
      </c>
      <c r="J30" s="9">
        <f t="shared" si="16"/>
        <v>81</v>
      </c>
      <c r="K30" s="9">
        <f t="shared" si="17"/>
        <v>7.1</v>
      </c>
      <c r="L30" s="9">
        <v>3022</v>
      </c>
      <c r="M30" s="13">
        <v>0.0209</v>
      </c>
      <c r="N30" s="9">
        <f t="shared" si="18"/>
        <v>49</v>
      </c>
      <c r="O30" s="9">
        <v>8</v>
      </c>
      <c r="P30" s="9">
        <v>39</v>
      </c>
      <c r="Q30" s="9">
        <v>2</v>
      </c>
      <c r="R30" s="9">
        <v>0</v>
      </c>
      <c r="S30" s="9">
        <v>14</v>
      </c>
      <c r="T30" s="9">
        <f t="shared" si="19"/>
        <v>63</v>
      </c>
      <c r="U30" s="9">
        <f t="shared" si="20"/>
        <v>5.6</v>
      </c>
      <c r="V30" s="9">
        <f t="shared" si="21"/>
        <v>12.7</v>
      </c>
      <c r="W30" s="9">
        <v>0.6</v>
      </c>
      <c r="X30" s="9">
        <f t="shared" si="22"/>
        <v>7.62</v>
      </c>
      <c r="Y30" s="9">
        <f t="shared" si="23"/>
        <v>5.08</v>
      </c>
      <c r="Z30" s="22">
        <v>5</v>
      </c>
      <c r="AA30" s="23">
        <f t="shared" si="12"/>
        <v>2.62</v>
      </c>
      <c r="AB30" s="22">
        <v>7</v>
      </c>
      <c r="AC30" s="9">
        <f t="shared" si="3"/>
        <v>9.62</v>
      </c>
    </row>
    <row r="31" s="2" customFormat="1" ht="15" customHeight="1" spans="1:29">
      <c r="A31" s="9" t="s">
        <v>48</v>
      </c>
      <c r="B31" s="9">
        <v>31283</v>
      </c>
      <c r="C31" s="13">
        <v>0.0225</v>
      </c>
      <c r="D31" s="9">
        <f t="shared" si="15"/>
        <v>553</v>
      </c>
      <c r="E31" s="9">
        <v>347</v>
      </c>
      <c r="F31" s="9">
        <v>148</v>
      </c>
      <c r="G31" s="9">
        <v>57</v>
      </c>
      <c r="H31" s="9">
        <v>1</v>
      </c>
      <c r="I31" s="9">
        <v>150</v>
      </c>
      <c r="J31" s="9">
        <f t="shared" si="16"/>
        <v>703</v>
      </c>
      <c r="K31" s="9">
        <f t="shared" si="17"/>
        <v>62.8</v>
      </c>
      <c r="L31" s="9">
        <v>33153</v>
      </c>
      <c r="M31" s="13">
        <v>0.0187</v>
      </c>
      <c r="N31" s="9">
        <f t="shared" si="18"/>
        <v>518</v>
      </c>
      <c r="O31" s="9">
        <v>283</v>
      </c>
      <c r="P31" s="9">
        <v>190</v>
      </c>
      <c r="Q31" s="9">
        <v>44</v>
      </c>
      <c r="R31" s="9">
        <v>1</v>
      </c>
      <c r="S31" s="9">
        <v>101</v>
      </c>
      <c r="T31" s="9">
        <f t="shared" si="19"/>
        <v>619</v>
      </c>
      <c r="U31" s="9">
        <f t="shared" si="20"/>
        <v>56.85</v>
      </c>
      <c r="V31" s="9">
        <f t="shared" si="21"/>
        <v>119.65</v>
      </c>
      <c r="W31" s="9">
        <v>0.8</v>
      </c>
      <c r="X31" s="9">
        <f t="shared" si="22"/>
        <v>95.72</v>
      </c>
      <c r="Y31" s="9">
        <f t="shared" si="23"/>
        <v>23.93</v>
      </c>
      <c r="Z31" s="22">
        <v>105</v>
      </c>
      <c r="AA31" s="23">
        <f t="shared" si="12"/>
        <v>-9.28</v>
      </c>
      <c r="AB31" s="22">
        <v>95</v>
      </c>
      <c r="AC31" s="9">
        <f t="shared" si="3"/>
        <v>85.72</v>
      </c>
    </row>
    <row r="32" s="3" customFormat="1" ht="15" customHeight="1" spans="1:29">
      <c r="A32" s="12" t="s">
        <v>49</v>
      </c>
      <c r="B32" s="12"/>
      <c r="C32" s="12"/>
      <c r="D32" s="12">
        <f>SUM(D33:D45)</f>
        <v>1785</v>
      </c>
      <c r="E32" s="12">
        <f t="shared" ref="E32:AC32" si="24">SUM(E33:E45)</f>
        <v>1153</v>
      </c>
      <c r="F32" s="12">
        <f t="shared" si="24"/>
        <v>478</v>
      </c>
      <c r="G32" s="12">
        <f t="shared" si="24"/>
        <v>131</v>
      </c>
      <c r="H32" s="12">
        <f t="shared" si="24"/>
        <v>23</v>
      </c>
      <c r="I32" s="12">
        <f t="shared" si="24"/>
        <v>673</v>
      </c>
      <c r="J32" s="12">
        <f t="shared" si="24"/>
        <v>2458</v>
      </c>
      <c r="K32" s="12">
        <f t="shared" si="24"/>
        <v>212.15</v>
      </c>
      <c r="L32" s="12">
        <f t="shared" si="24"/>
        <v>103549</v>
      </c>
      <c r="M32" s="12">
        <f t="shared" si="24"/>
        <v>0.2776</v>
      </c>
      <c r="N32" s="12">
        <f t="shared" si="24"/>
        <v>1673</v>
      </c>
      <c r="O32" s="12">
        <f t="shared" si="24"/>
        <v>1018</v>
      </c>
      <c r="P32" s="12">
        <f t="shared" si="24"/>
        <v>501</v>
      </c>
      <c r="Q32" s="12">
        <f t="shared" si="24"/>
        <v>125</v>
      </c>
      <c r="R32" s="12">
        <f t="shared" si="24"/>
        <v>29</v>
      </c>
      <c r="S32" s="12">
        <f t="shared" si="24"/>
        <v>595</v>
      </c>
      <c r="T32" s="12">
        <f t="shared" si="24"/>
        <v>2268</v>
      </c>
      <c r="U32" s="12">
        <f t="shared" si="24"/>
        <v>197.05</v>
      </c>
      <c r="V32" s="12">
        <f t="shared" si="24"/>
        <v>409.2</v>
      </c>
      <c r="W32" s="12"/>
      <c r="X32" s="12">
        <f t="shared" si="24"/>
        <v>309.48</v>
      </c>
      <c r="Y32" s="12">
        <f t="shared" si="24"/>
        <v>99.72</v>
      </c>
      <c r="Z32" s="12">
        <f t="shared" si="24"/>
        <v>302.1</v>
      </c>
      <c r="AA32" s="21">
        <f t="shared" si="24"/>
        <v>7.38</v>
      </c>
      <c r="AB32" s="12">
        <f t="shared" si="24"/>
        <v>304.1</v>
      </c>
      <c r="AC32" s="12">
        <f t="shared" si="24"/>
        <v>311.48</v>
      </c>
    </row>
    <row r="33" s="2" customFormat="1" ht="15" customHeight="1" spans="1:29">
      <c r="A33" s="9" t="s">
        <v>50</v>
      </c>
      <c r="B33" s="9">
        <v>2620</v>
      </c>
      <c r="C33" s="13">
        <v>0.0004</v>
      </c>
      <c r="D33" s="9">
        <f t="shared" ref="D33:D45" si="25">E33+F33+G33+H33</f>
        <v>1</v>
      </c>
      <c r="E33" s="9">
        <v>0</v>
      </c>
      <c r="F33" s="9">
        <v>0</v>
      </c>
      <c r="G33" s="9">
        <v>1</v>
      </c>
      <c r="H33" s="9">
        <v>0</v>
      </c>
      <c r="I33" s="9">
        <v>0</v>
      </c>
      <c r="J33" s="9">
        <f t="shared" ref="J33:J45" si="26">I33+D33</f>
        <v>1</v>
      </c>
      <c r="K33" s="9">
        <f>ROUND(D33*0.1+I33*0.05,2)</f>
        <v>0.1</v>
      </c>
      <c r="L33" s="9">
        <v>2760</v>
      </c>
      <c r="M33" s="13">
        <v>0</v>
      </c>
      <c r="N33" s="9">
        <f>O33+P33+Q33+R33</f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f>N33+S33</f>
        <v>0</v>
      </c>
      <c r="U33" s="9">
        <f>ROUND(N33*0.1+S33*0.05,2)</f>
        <v>0</v>
      </c>
      <c r="V33" s="9">
        <f>U33+K33</f>
        <v>0.1</v>
      </c>
      <c r="W33" s="9">
        <v>0.6</v>
      </c>
      <c r="X33" s="9">
        <f>ROUND(V33*W33,2)</f>
        <v>0.06</v>
      </c>
      <c r="Y33" s="9">
        <f>V33-X33</f>
        <v>0.04</v>
      </c>
      <c r="Z33" s="22">
        <v>0.1</v>
      </c>
      <c r="AA33" s="23">
        <f t="shared" si="12"/>
        <v>-0.04</v>
      </c>
      <c r="AB33" s="22">
        <v>0.1</v>
      </c>
      <c r="AC33" s="9">
        <f t="shared" si="3"/>
        <v>0.06</v>
      </c>
    </row>
    <row r="34" s="2" customFormat="1" ht="15" customHeight="1" spans="1:29">
      <c r="A34" s="9" t="s">
        <v>51</v>
      </c>
      <c r="B34" s="9">
        <v>6402</v>
      </c>
      <c r="C34" s="13">
        <v>0.0102</v>
      </c>
      <c r="D34" s="9">
        <f t="shared" si="25"/>
        <v>45</v>
      </c>
      <c r="E34" s="9">
        <v>22</v>
      </c>
      <c r="F34" s="9">
        <v>6</v>
      </c>
      <c r="G34" s="9">
        <v>17</v>
      </c>
      <c r="H34" s="9">
        <v>0</v>
      </c>
      <c r="I34" s="9">
        <v>20</v>
      </c>
      <c r="J34" s="9">
        <f t="shared" si="26"/>
        <v>65</v>
      </c>
      <c r="K34" s="9">
        <f>ROUND(D34*0.1+I34*0.05,2)</f>
        <v>5.5</v>
      </c>
      <c r="L34" s="9">
        <v>7451</v>
      </c>
      <c r="M34" s="13">
        <v>0.0075</v>
      </c>
      <c r="N34" s="9">
        <f>O34+P34+Q34+R34</f>
        <v>48</v>
      </c>
      <c r="O34" s="9">
        <v>25</v>
      </c>
      <c r="P34" s="9">
        <v>9</v>
      </c>
      <c r="Q34" s="9">
        <v>14</v>
      </c>
      <c r="R34" s="9">
        <v>0</v>
      </c>
      <c r="S34" s="9">
        <v>8</v>
      </c>
      <c r="T34" s="9">
        <f>N34+S34</f>
        <v>56</v>
      </c>
      <c r="U34" s="9">
        <f>ROUND(N34*0.1+S34*0.05,2)</f>
        <v>5.2</v>
      </c>
      <c r="V34" s="9">
        <f>U34+K34</f>
        <v>10.7</v>
      </c>
      <c r="W34" s="9">
        <v>0.6</v>
      </c>
      <c r="X34" s="9">
        <f>ROUND(V34*W34,2)</f>
        <v>6.42</v>
      </c>
      <c r="Y34" s="9">
        <f>V34-X34</f>
        <v>4.28</v>
      </c>
      <c r="Z34" s="22">
        <v>6</v>
      </c>
      <c r="AA34" s="23">
        <f t="shared" si="12"/>
        <v>0.42</v>
      </c>
      <c r="AB34" s="22">
        <v>6</v>
      </c>
      <c r="AC34" s="9">
        <f t="shared" si="3"/>
        <v>6.42</v>
      </c>
    </row>
    <row r="35" s="2" customFormat="1" ht="15" customHeight="1" spans="1:29">
      <c r="A35" s="9" t="s">
        <v>52</v>
      </c>
      <c r="B35" s="9">
        <v>5157</v>
      </c>
      <c r="C35" s="13">
        <v>0.0093</v>
      </c>
      <c r="D35" s="9">
        <f t="shared" si="25"/>
        <v>48</v>
      </c>
      <c r="E35" s="9">
        <v>26</v>
      </c>
      <c r="F35" s="9">
        <v>14</v>
      </c>
      <c r="G35" s="9">
        <v>7</v>
      </c>
      <c r="H35" s="9">
        <v>1</v>
      </c>
      <c r="I35" s="9">
        <v>0</v>
      </c>
      <c r="J35" s="9">
        <f t="shared" si="26"/>
        <v>48</v>
      </c>
      <c r="K35" s="9">
        <f>ROUND(D35*0.1+I35*0.05,2)</f>
        <v>4.8</v>
      </c>
      <c r="L35" s="9">
        <v>5229</v>
      </c>
      <c r="M35" s="13">
        <v>0.0086</v>
      </c>
      <c r="N35" s="9">
        <f>O35+P35+Q35+R35</f>
        <v>45</v>
      </c>
      <c r="O35" s="9">
        <v>20</v>
      </c>
      <c r="P35" s="9">
        <v>13</v>
      </c>
      <c r="Q35" s="9">
        <v>9</v>
      </c>
      <c r="R35" s="9">
        <v>3</v>
      </c>
      <c r="S35" s="9">
        <v>0</v>
      </c>
      <c r="T35" s="9">
        <f>N35+S35</f>
        <v>45</v>
      </c>
      <c r="U35" s="9">
        <f>ROUND(N35*0.1+S35*0.05,2)</f>
        <v>4.5</v>
      </c>
      <c r="V35" s="9">
        <f>U35+K35</f>
        <v>9.3</v>
      </c>
      <c r="W35" s="9">
        <v>0.8</v>
      </c>
      <c r="X35" s="9">
        <f>ROUND(V35*W35,2)</f>
        <v>7.44</v>
      </c>
      <c r="Y35" s="9">
        <f>V35-X35</f>
        <v>1.86</v>
      </c>
      <c r="Z35" s="22">
        <v>9</v>
      </c>
      <c r="AA35" s="23">
        <f t="shared" si="12"/>
        <v>-1.56</v>
      </c>
      <c r="AB35" s="22">
        <v>7</v>
      </c>
      <c r="AC35" s="9">
        <f t="shared" si="3"/>
        <v>5.44</v>
      </c>
    </row>
    <row r="36" s="2" customFormat="1" ht="15" customHeight="1" spans="1:29">
      <c r="A36" s="9" t="s">
        <v>53</v>
      </c>
      <c r="B36" s="9">
        <v>3320</v>
      </c>
      <c r="C36" s="13">
        <v>0.0289</v>
      </c>
      <c r="D36" s="9">
        <f t="shared" si="25"/>
        <v>96</v>
      </c>
      <c r="E36" s="9">
        <v>78</v>
      </c>
      <c r="F36" s="9">
        <v>17</v>
      </c>
      <c r="G36" s="9">
        <v>1</v>
      </c>
      <c r="H36" s="9">
        <v>0</v>
      </c>
      <c r="I36" s="9">
        <v>0</v>
      </c>
      <c r="J36" s="9">
        <f t="shared" si="26"/>
        <v>96</v>
      </c>
      <c r="K36" s="9">
        <f t="shared" ref="K34:K45" si="27">ROUND(D36*0.1+I36*0.05,2)</f>
        <v>9.6</v>
      </c>
      <c r="L36" s="9">
        <v>3727</v>
      </c>
      <c r="M36" s="13">
        <v>0.0287</v>
      </c>
      <c r="N36" s="9">
        <f t="shared" ref="N34:N45" si="28">O36+P36+Q36+R36</f>
        <v>106</v>
      </c>
      <c r="O36" s="9">
        <v>81</v>
      </c>
      <c r="P36" s="9">
        <v>21</v>
      </c>
      <c r="Q36" s="9">
        <v>3</v>
      </c>
      <c r="R36" s="9">
        <v>1</v>
      </c>
      <c r="S36" s="9">
        <v>1</v>
      </c>
      <c r="T36" s="9">
        <f t="shared" ref="T34:T45" si="29">N36+S36</f>
        <v>107</v>
      </c>
      <c r="U36" s="9">
        <f t="shared" ref="U34:U45" si="30">ROUND(N36*0.1+S36*0.05,2)</f>
        <v>10.65</v>
      </c>
      <c r="V36" s="9">
        <f t="shared" ref="V34:V45" si="31">U36+K36</f>
        <v>20.25</v>
      </c>
      <c r="W36" s="9">
        <v>0.8</v>
      </c>
      <c r="X36" s="9">
        <f t="shared" ref="X34:X45" si="32">ROUND(V36*W36,2)</f>
        <v>16.2</v>
      </c>
      <c r="Y36" s="9">
        <f t="shared" ref="Y34:Y45" si="33">V36-X36</f>
        <v>4.05</v>
      </c>
      <c r="Z36" s="22">
        <v>16</v>
      </c>
      <c r="AA36" s="23">
        <f t="shared" si="12"/>
        <v>0.199999999999999</v>
      </c>
      <c r="AB36" s="22">
        <v>16</v>
      </c>
      <c r="AC36" s="9">
        <f t="shared" si="3"/>
        <v>16.2</v>
      </c>
    </row>
    <row r="37" s="2" customFormat="1" ht="15" customHeight="1" spans="1:29">
      <c r="A37" s="9" t="s">
        <v>54</v>
      </c>
      <c r="B37" s="9">
        <v>3865</v>
      </c>
      <c r="C37" s="13">
        <v>0.0393</v>
      </c>
      <c r="D37" s="9">
        <f t="shared" si="25"/>
        <v>102</v>
      </c>
      <c r="E37" s="9">
        <v>76</v>
      </c>
      <c r="F37" s="9">
        <v>22</v>
      </c>
      <c r="G37" s="9">
        <v>3</v>
      </c>
      <c r="H37" s="9">
        <v>1</v>
      </c>
      <c r="I37" s="9">
        <v>50</v>
      </c>
      <c r="J37" s="9">
        <f t="shared" si="26"/>
        <v>152</v>
      </c>
      <c r="K37" s="9">
        <f t="shared" si="27"/>
        <v>12.7</v>
      </c>
      <c r="L37" s="9">
        <v>4181</v>
      </c>
      <c r="M37" s="13">
        <v>0.0385</v>
      </c>
      <c r="N37" s="9">
        <f t="shared" si="28"/>
        <v>96</v>
      </c>
      <c r="O37" s="9">
        <v>73</v>
      </c>
      <c r="P37" s="9">
        <v>17</v>
      </c>
      <c r="Q37" s="9">
        <v>4</v>
      </c>
      <c r="R37" s="9">
        <v>2</v>
      </c>
      <c r="S37" s="9">
        <v>65</v>
      </c>
      <c r="T37" s="9">
        <f t="shared" si="29"/>
        <v>161</v>
      </c>
      <c r="U37" s="9">
        <f t="shared" si="30"/>
        <v>12.85</v>
      </c>
      <c r="V37" s="9">
        <f t="shared" si="31"/>
        <v>25.55</v>
      </c>
      <c r="W37" s="9">
        <v>0.8</v>
      </c>
      <c r="X37" s="9">
        <f t="shared" si="32"/>
        <v>20.44</v>
      </c>
      <c r="Y37" s="9">
        <f t="shared" si="33"/>
        <v>5.11</v>
      </c>
      <c r="Z37" s="22">
        <v>19</v>
      </c>
      <c r="AA37" s="23">
        <f t="shared" si="12"/>
        <v>1.44</v>
      </c>
      <c r="AB37" s="22">
        <v>20</v>
      </c>
      <c r="AC37" s="9">
        <f t="shared" si="3"/>
        <v>21.44</v>
      </c>
    </row>
    <row r="38" s="2" customFormat="1" ht="15" customHeight="1" spans="1:29">
      <c r="A38" s="9" t="s">
        <v>55</v>
      </c>
      <c r="B38" s="9">
        <v>11148</v>
      </c>
      <c r="C38" s="13">
        <v>0.0327</v>
      </c>
      <c r="D38" s="9">
        <f t="shared" si="25"/>
        <v>282</v>
      </c>
      <c r="E38" s="9">
        <v>222</v>
      </c>
      <c r="F38" s="9">
        <v>52</v>
      </c>
      <c r="G38" s="9">
        <v>8</v>
      </c>
      <c r="H38" s="9">
        <v>0</v>
      </c>
      <c r="I38" s="9">
        <v>82</v>
      </c>
      <c r="J38" s="9">
        <f t="shared" si="26"/>
        <v>364</v>
      </c>
      <c r="K38" s="9">
        <f t="shared" si="27"/>
        <v>32.3</v>
      </c>
      <c r="L38" s="9">
        <v>11157</v>
      </c>
      <c r="M38" s="13">
        <v>0.0292</v>
      </c>
      <c r="N38" s="9">
        <f t="shared" si="28"/>
        <v>249</v>
      </c>
      <c r="O38" s="9">
        <v>182</v>
      </c>
      <c r="P38" s="9">
        <v>62</v>
      </c>
      <c r="Q38" s="9">
        <v>3</v>
      </c>
      <c r="R38" s="9">
        <v>2</v>
      </c>
      <c r="S38" s="9">
        <v>77</v>
      </c>
      <c r="T38" s="9">
        <f t="shared" si="29"/>
        <v>326</v>
      </c>
      <c r="U38" s="9">
        <f t="shared" si="30"/>
        <v>28.75</v>
      </c>
      <c r="V38" s="9">
        <f t="shared" si="31"/>
        <v>61.05</v>
      </c>
      <c r="W38" s="9">
        <v>0.8</v>
      </c>
      <c r="X38" s="9">
        <f t="shared" si="32"/>
        <v>48.84</v>
      </c>
      <c r="Y38" s="9">
        <f t="shared" si="33"/>
        <v>12.21</v>
      </c>
      <c r="Z38" s="22">
        <v>54</v>
      </c>
      <c r="AA38" s="23">
        <f t="shared" si="12"/>
        <v>-5.16</v>
      </c>
      <c r="AB38" s="22">
        <v>49</v>
      </c>
      <c r="AC38" s="9">
        <f t="shared" si="3"/>
        <v>43.84</v>
      </c>
    </row>
    <row r="39" s="2" customFormat="1" ht="15" customHeight="1" spans="1:29">
      <c r="A39" s="9" t="s">
        <v>56</v>
      </c>
      <c r="B39" s="9">
        <v>15585</v>
      </c>
      <c r="C39" s="13">
        <v>0.0229</v>
      </c>
      <c r="D39" s="9">
        <f t="shared" si="25"/>
        <v>278</v>
      </c>
      <c r="E39" s="9">
        <v>134</v>
      </c>
      <c r="F39" s="9">
        <v>127</v>
      </c>
      <c r="G39" s="9">
        <v>15</v>
      </c>
      <c r="H39" s="9">
        <v>2</v>
      </c>
      <c r="I39" s="9">
        <v>79</v>
      </c>
      <c r="J39" s="9">
        <f t="shared" si="26"/>
        <v>357</v>
      </c>
      <c r="K39" s="9">
        <f t="shared" si="27"/>
        <v>31.75</v>
      </c>
      <c r="L39" s="9">
        <v>16053</v>
      </c>
      <c r="M39" s="13">
        <v>0.0228</v>
      </c>
      <c r="N39" s="9">
        <f t="shared" si="28"/>
        <v>274</v>
      </c>
      <c r="O39" s="9">
        <v>111</v>
      </c>
      <c r="P39" s="9">
        <v>149</v>
      </c>
      <c r="Q39" s="9">
        <v>12</v>
      </c>
      <c r="R39" s="9">
        <v>2</v>
      </c>
      <c r="S39" s="9">
        <v>92</v>
      </c>
      <c r="T39" s="9">
        <f t="shared" si="29"/>
        <v>366</v>
      </c>
      <c r="U39" s="9">
        <f t="shared" si="30"/>
        <v>32</v>
      </c>
      <c r="V39" s="9">
        <f t="shared" si="31"/>
        <v>63.75</v>
      </c>
      <c r="W39" s="9">
        <v>0.8</v>
      </c>
      <c r="X39" s="9">
        <f t="shared" si="32"/>
        <v>51</v>
      </c>
      <c r="Y39" s="9">
        <f t="shared" si="33"/>
        <v>12.75</v>
      </c>
      <c r="Z39" s="22">
        <v>45</v>
      </c>
      <c r="AA39" s="23">
        <f t="shared" si="12"/>
        <v>6</v>
      </c>
      <c r="AB39" s="22">
        <v>50</v>
      </c>
      <c r="AC39" s="9">
        <f t="shared" si="3"/>
        <v>56</v>
      </c>
    </row>
    <row r="40" s="2" customFormat="1" ht="15" customHeight="1" spans="1:29">
      <c r="A40" s="9" t="s">
        <v>57</v>
      </c>
      <c r="B40" s="9">
        <v>16502</v>
      </c>
      <c r="C40" s="13">
        <v>0.0355</v>
      </c>
      <c r="D40" s="9">
        <f t="shared" si="25"/>
        <v>389</v>
      </c>
      <c r="E40" s="9">
        <v>251</v>
      </c>
      <c r="F40" s="9">
        <v>96</v>
      </c>
      <c r="G40" s="9">
        <v>41</v>
      </c>
      <c r="H40" s="9">
        <v>1</v>
      </c>
      <c r="I40" s="9">
        <v>196</v>
      </c>
      <c r="J40" s="9">
        <f t="shared" si="26"/>
        <v>585</v>
      </c>
      <c r="K40" s="9">
        <f t="shared" si="27"/>
        <v>48.7</v>
      </c>
      <c r="L40" s="9">
        <v>15283</v>
      </c>
      <c r="M40" s="13">
        <v>0.0297</v>
      </c>
      <c r="N40" s="9">
        <f t="shared" si="28"/>
        <v>315</v>
      </c>
      <c r="O40" s="9">
        <v>198</v>
      </c>
      <c r="P40" s="9">
        <v>83</v>
      </c>
      <c r="Q40" s="9">
        <v>34</v>
      </c>
      <c r="R40" s="9">
        <v>0</v>
      </c>
      <c r="S40" s="9">
        <v>139</v>
      </c>
      <c r="T40" s="9">
        <f t="shared" si="29"/>
        <v>454</v>
      </c>
      <c r="U40" s="9">
        <f t="shared" si="30"/>
        <v>38.45</v>
      </c>
      <c r="V40" s="9">
        <f t="shared" si="31"/>
        <v>87.15</v>
      </c>
      <c r="W40" s="9">
        <v>0.8</v>
      </c>
      <c r="X40" s="9">
        <f t="shared" si="32"/>
        <v>69.72</v>
      </c>
      <c r="Y40" s="9">
        <f t="shared" si="33"/>
        <v>17.43</v>
      </c>
      <c r="Z40" s="22">
        <v>76</v>
      </c>
      <c r="AA40" s="23">
        <f t="shared" si="12"/>
        <v>-6.28</v>
      </c>
      <c r="AB40" s="22">
        <v>70</v>
      </c>
      <c r="AC40" s="9">
        <f t="shared" ref="AC40:AC71" si="34">AB40+AA40</f>
        <v>63.72</v>
      </c>
    </row>
    <row r="41" s="2" customFormat="1" ht="15" customHeight="1" spans="1:29">
      <c r="A41" s="9" t="s">
        <v>58</v>
      </c>
      <c r="B41" s="9">
        <v>9941</v>
      </c>
      <c r="C41" s="13">
        <v>0.0141</v>
      </c>
      <c r="D41" s="9">
        <f t="shared" si="25"/>
        <v>95</v>
      </c>
      <c r="E41" s="9">
        <v>49</v>
      </c>
      <c r="F41" s="9">
        <v>40</v>
      </c>
      <c r="G41" s="9">
        <v>5</v>
      </c>
      <c r="H41" s="9">
        <v>1</v>
      </c>
      <c r="I41" s="9">
        <v>45</v>
      </c>
      <c r="J41" s="9">
        <f t="shared" si="26"/>
        <v>140</v>
      </c>
      <c r="K41" s="9">
        <f t="shared" si="27"/>
        <v>11.75</v>
      </c>
      <c r="L41" s="9">
        <v>9758</v>
      </c>
      <c r="M41" s="13">
        <v>0.014</v>
      </c>
      <c r="N41" s="9">
        <f t="shared" si="28"/>
        <v>98</v>
      </c>
      <c r="O41" s="9">
        <v>53</v>
      </c>
      <c r="P41" s="9">
        <v>34</v>
      </c>
      <c r="Q41" s="9">
        <v>10</v>
      </c>
      <c r="R41" s="9">
        <v>1</v>
      </c>
      <c r="S41" s="9">
        <v>39</v>
      </c>
      <c r="T41" s="9">
        <f t="shared" si="29"/>
        <v>137</v>
      </c>
      <c r="U41" s="9">
        <f t="shared" si="30"/>
        <v>11.75</v>
      </c>
      <c r="V41" s="9">
        <f t="shared" si="31"/>
        <v>23.5</v>
      </c>
      <c r="W41" s="9">
        <v>0.8</v>
      </c>
      <c r="X41" s="9">
        <f t="shared" si="32"/>
        <v>18.8</v>
      </c>
      <c r="Y41" s="9">
        <f t="shared" si="33"/>
        <v>4.7</v>
      </c>
      <c r="Z41" s="22">
        <v>15</v>
      </c>
      <c r="AA41" s="23">
        <f t="shared" si="12"/>
        <v>3.8</v>
      </c>
      <c r="AB41" s="22">
        <v>18</v>
      </c>
      <c r="AC41" s="9">
        <f t="shared" si="34"/>
        <v>21.8</v>
      </c>
    </row>
    <row r="42" s="2" customFormat="1" ht="15" customHeight="1" spans="1:29">
      <c r="A42" s="9" t="s">
        <v>59</v>
      </c>
      <c r="B42" s="9">
        <v>4938</v>
      </c>
      <c r="C42" s="13">
        <v>0.0241</v>
      </c>
      <c r="D42" s="9">
        <f t="shared" si="25"/>
        <v>80</v>
      </c>
      <c r="E42" s="9">
        <v>44</v>
      </c>
      <c r="F42" s="9">
        <v>26</v>
      </c>
      <c r="G42" s="9">
        <v>7</v>
      </c>
      <c r="H42" s="9">
        <v>3</v>
      </c>
      <c r="I42" s="9">
        <v>39</v>
      </c>
      <c r="J42" s="9">
        <f t="shared" si="26"/>
        <v>119</v>
      </c>
      <c r="K42" s="9">
        <f t="shared" si="27"/>
        <v>9.95</v>
      </c>
      <c r="L42" s="9">
        <v>5503</v>
      </c>
      <c r="M42" s="13">
        <v>0.0242</v>
      </c>
      <c r="N42" s="9">
        <f t="shared" si="28"/>
        <v>87</v>
      </c>
      <c r="O42" s="9">
        <v>40</v>
      </c>
      <c r="P42" s="9">
        <v>37</v>
      </c>
      <c r="Q42" s="9">
        <v>7</v>
      </c>
      <c r="R42" s="9">
        <v>3</v>
      </c>
      <c r="S42" s="9">
        <v>46</v>
      </c>
      <c r="T42" s="9">
        <f t="shared" si="29"/>
        <v>133</v>
      </c>
      <c r="U42" s="9">
        <f t="shared" si="30"/>
        <v>11</v>
      </c>
      <c r="V42" s="9">
        <f t="shared" si="31"/>
        <v>20.95</v>
      </c>
      <c r="W42" s="9">
        <v>0.8</v>
      </c>
      <c r="X42" s="9">
        <f t="shared" si="32"/>
        <v>16.76</v>
      </c>
      <c r="Y42" s="9">
        <f t="shared" si="33"/>
        <v>4.19</v>
      </c>
      <c r="Z42" s="22">
        <v>16</v>
      </c>
      <c r="AA42" s="23">
        <f t="shared" ref="AA42:AA73" si="35">X42-Z42</f>
        <v>0.760000000000002</v>
      </c>
      <c r="AB42" s="22">
        <v>16</v>
      </c>
      <c r="AC42" s="9">
        <f t="shared" si="34"/>
        <v>16.76</v>
      </c>
    </row>
    <row r="43" s="2" customFormat="1" ht="15" customHeight="1" spans="1:29">
      <c r="A43" s="9" t="s">
        <v>60</v>
      </c>
      <c r="B43" s="9">
        <v>4452</v>
      </c>
      <c r="C43" s="13">
        <v>0.0285</v>
      </c>
      <c r="D43" s="9">
        <f t="shared" si="25"/>
        <v>107</v>
      </c>
      <c r="E43" s="9">
        <v>93</v>
      </c>
      <c r="F43" s="9">
        <v>10</v>
      </c>
      <c r="G43" s="9">
        <v>3</v>
      </c>
      <c r="H43" s="9">
        <v>1</v>
      </c>
      <c r="I43" s="9">
        <v>20</v>
      </c>
      <c r="J43" s="9">
        <f t="shared" si="26"/>
        <v>127</v>
      </c>
      <c r="K43" s="9">
        <f t="shared" si="27"/>
        <v>11.7</v>
      </c>
      <c r="L43" s="9">
        <v>4638</v>
      </c>
      <c r="M43" s="13">
        <v>0.0302</v>
      </c>
      <c r="N43" s="9">
        <f t="shared" si="28"/>
        <v>114</v>
      </c>
      <c r="O43" s="9">
        <v>89</v>
      </c>
      <c r="P43" s="9">
        <v>19</v>
      </c>
      <c r="Q43" s="9">
        <v>4</v>
      </c>
      <c r="R43" s="9">
        <v>2</v>
      </c>
      <c r="S43" s="9">
        <v>27</v>
      </c>
      <c r="T43" s="9">
        <f t="shared" si="29"/>
        <v>141</v>
      </c>
      <c r="U43" s="9">
        <f t="shared" si="30"/>
        <v>12.75</v>
      </c>
      <c r="V43" s="9">
        <f t="shared" si="31"/>
        <v>24.45</v>
      </c>
      <c r="W43" s="9">
        <v>0.8</v>
      </c>
      <c r="X43" s="9">
        <f t="shared" si="32"/>
        <v>19.56</v>
      </c>
      <c r="Y43" s="9">
        <f t="shared" si="33"/>
        <v>4.89</v>
      </c>
      <c r="Z43" s="22">
        <v>17</v>
      </c>
      <c r="AA43" s="23">
        <f t="shared" si="35"/>
        <v>2.56</v>
      </c>
      <c r="AB43" s="22">
        <v>19</v>
      </c>
      <c r="AC43" s="9">
        <f t="shared" si="34"/>
        <v>21.56</v>
      </c>
    </row>
    <row r="44" s="2" customFormat="1" ht="15" customHeight="1" spans="1:29">
      <c r="A44" s="9" t="s">
        <v>61</v>
      </c>
      <c r="B44" s="9">
        <v>4160</v>
      </c>
      <c r="C44" s="13">
        <v>0.032</v>
      </c>
      <c r="D44" s="9">
        <f t="shared" si="25"/>
        <v>116</v>
      </c>
      <c r="E44" s="9">
        <v>91</v>
      </c>
      <c r="F44" s="9">
        <v>18</v>
      </c>
      <c r="G44" s="9">
        <v>5</v>
      </c>
      <c r="H44" s="9">
        <v>2</v>
      </c>
      <c r="I44" s="9">
        <v>17</v>
      </c>
      <c r="J44" s="9">
        <f t="shared" si="26"/>
        <v>133</v>
      </c>
      <c r="K44" s="9">
        <f t="shared" si="27"/>
        <v>12.45</v>
      </c>
      <c r="L44" s="9">
        <v>4142</v>
      </c>
      <c r="M44" s="13">
        <v>0.0275</v>
      </c>
      <c r="N44" s="9">
        <f t="shared" si="28"/>
        <v>100</v>
      </c>
      <c r="O44" s="9">
        <v>82</v>
      </c>
      <c r="P44" s="9">
        <v>11</v>
      </c>
      <c r="Q44" s="9">
        <v>3</v>
      </c>
      <c r="R44" s="9">
        <v>4</v>
      </c>
      <c r="S44" s="9">
        <v>14</v>
      </c>
      <c r="T44" s="9">
        <f t="shared" si="29"/>
        <v>114</v>
      </c>
      <c r="U44" s="9">
        <f t="shared" si="30"/>
        <v>10.7</v>
      </c>
      <c r="V44" s="9">
        <f t="shared" si="31"/>
        <v>23.15</v>
      </c>
      <c r="W44" s="9">
        <v>0.8</v>
      </c>
      <c r="X44" s="9">
        <f t="shared" si="32"/>
        <v>18.52</v>
      </c>
      <c r="Y44" s="9">
        <f t="shared" si="33"/>
        <v>4.63</v>
      </c>
      <c r="Z44" s="22">
        <v>16</v>
      </c>
      <c r="AA44" s="23">
        <f t="shared" si="35"/>
        <v>2.52</v>
      </c>
      <c r="AB44" s="22">
        <v>18</v>
      </c>
      <c r="AC44" s="9">
        <f t="shared" si="34"/>
        <v>20.52</v>
      </c>
    </row>
    <row r="45" s="2" customFormat="1" ht="15" customHeight="1" spans="1:29">
      <c r="A45" s="9" t="s">
        <v>62</v>
      </c>
      <c r="B45" s="9">
        <v>14300</v>
      </c>
      <c r="C45" s="13">
        <v>0.019</v>
      </c>
      <c r="D45" s="9">
        <f t="shared" si="25"/>
        <v>146</v>
      </c>
      <c r="E45" s="9">
        <v>67</v>
      </c>
      <c r="F45" s="9">
        <v>50</v>
      </c>
      <c r="G45" s="9">
        <v>18</v>
      </c>
      <c r="H45" s="9">
        <v>11</v>
      </c>
      <c r="I45" s="9">
        <v>125</v>
      </c>
      <c r="J45" s="9">
        <f t="shared" si="26"/>
        <v>271</v>
      </c>
      <c r="K45" s="9">
        <f t="shared" si="27"/>
        <v>20.85</v>
      </c>
      <c r="L45" s="9">
        <v>13667</v>
      </c>
      <c r="M45" s="13">
        <v>0.0167</v>
      </c>
      <c r="N45" s="9">
        <f t="shared" si="28"/>
        <v>141</v>
      </c>
      <c r="O45" s="9">
        <v>64</v>
      </c>
      <c r="P45" s="9">
        <v>46</v>
      </c>
      <c r="Q45" s="9">
        <v>22</v>
      </c>
      <c r="R45" s="9">
        <v>9</v>
      </c>
      <c r="S45" s="9">
        <v>87</v>
      </c>
      <c r="T45" s="9">
        <f t="shared" si="29"/>
        <v>228</v>
      </c>
      <c r="U45" s="9">
        <f t="shared" si="30"/>
        <v>18.45</v>
      </c>
      <c r="V45" s="9">
        <f t="shared" si="31"/>
        <v>39.3</v>
      </c>
      <c r="W45" s="9">
        <v>0.4</v>
      </c>
      <c r="X45" s="9">
        <f t="shared" si="32"/>
        <v>15.72</v>
      </c>
      <c r="Y45" s="9">
        <f t="shared" si="33"/>
        <v>23.58</v>
      </c>
      <c r="Z45" s="22">
        <v>13</v>
      </c>
      <c r="AA45" s="23">
        <f t="shared" si="35"/>
        <v>2.72</v>
      </c>
      <c r="AB45" s="22">
        <v>15</v>
      </c>
      <c r="AC45" s="9">
        <f t="shared" si="34"/>
        <v>17.72</v>
      </c>
    </row>
    <row r="46" s="3" customFormat="1" ht="15" customHeight="1" spans="1:29">
      <c r="A46" s="12" t="s">
        <v>63</v>
      </c>
      <c r="B46" s="12"/>
      <c r="C46" s="12"/>
      <c r="D46" s="12">
        <f>SUM(D47:D60)</f>
        <v>3840</v>
      </c>
      <c r="E46" s="12">
        <f t="shared" ref="E46:AC46" si="36">SUM(E47:E60)</f>
        <v>2448</v>
      </c>
      <c r="F46" s="12">
        <f t="shared" si="36"/>
        <v>1081</v>
      </c>
      <c r="G46" s="12">
        <f t="shared" si="36"/>
        <v>293</v>
      </c>
      <c r="H46" s="12">
        <f t="shared" si="36"/>
        <v>18</v>
      </c>
      <c r="I46" s="12">
        <f t="shared" si="36"/>
        <v>1432</v>
      </c>
      <c r="J46" s="12">
        <f t="shared" si="36"/>
        <v>5272</v>
      </c>
      <c r="K46" s="12">
        <f t="shared" si="36"/>
        <v>455.6</v>
      </c>
      <c r="L46" s="12">
        <f t="shared" si="36"/>
        <v>370155</v>
      </c>
      <c r="M46" s="12">
        <f t="shared" si="36"/>
        <v>0.1808</v>
      </c>
      <c r="N46" s="12">
        <f t="shared" si="36"/>
        <v>4422</v>
      </c>
      <c r="O46" s="12">
        <f t="shared" si="36"/>
        <v>2915</v>
      </c>
      <c r="P46" s="12">
        <f t="shared" si="36"/>
        <v>1210</v>
      </c>
      <c r="Q46" s="12">
        <f t="shared" si="36"/>
        <v>259</v>
      </c>
      <c r="R46" s="12">
        <f t="shared" si="36"/>
        <v>38</v>
      </c>
      <c r="S46" s="12">
        <f t="shared" si="36"/>
        <v>1302</v>
      </c>
      <c r="T46" s="12">
        <f t="shared" si="36"/>
        <v>5724</v>
      </c>
      <c r="U46" s="12">
        <f t="shared" si="36"/>
        <v>507.3</v>
      </c>
      <c r="V46" s="12">
        <f t="shared" si="36"/>
        <v>962.9</v>
      </c>
      <c r="W46" s="12"/>
      <c r="X46" s="12">
        <f t="shared" si="36"/>
        <v>446.25</v>
      </c>
      <c r="Y46" s="12">
        <f t="shared" si="36"/>
        <v>516.65</v>
      </c>
      <c r="Z46" s="12">
        <f t="shared" si="36"/>
        <v>417.4</v>
      </c>
      <c r="AA46" s="21">
        <f t="shared" si="36"/>
        <v>28.85</v>
      </c>
      <c r="AB46" s="12">
        <f t="shared" si="36"/>
        <v>443.4</v>
      </c>
      <c r="AC46" s="12">
        <f t="shared" si="36"/>
        <v>472.25</v>
      </c>
    </row>
    <row r="47" s="2" customFormat="1" ht="15" customHeight="1" spans="1:29">
      <c r="A47" s="9" t="s">
        <v>64</v>
      </c>
      <c r="B47" s="9">
        <v>2572</v>
      </c>
      <c r="C47" s="13">
        <v>0.0004</v>
      </c>
      <c r="D47" s="9">
        <f t="shared" ref="D46:D76" si="37">E47+F47+G47+H47</f>
        <v>1</v>
      </c>
      <c r="E47" s="9">
        <v>0</v>
      </c>
      <c r="F47" s="9">
        <v>1</v>
      </c>
      <c r="G47" s="9">
        <v>0</v>
      </c>
      <c r="H47" s="9">
        <v>0</v>
      </c>
      <c r="I47" s="9">
        <v>0</v>
      </c>
      <c r="J47" s="9">
        <f t="shared" ref="J47:J60" si="38">I47+D47</f>
        <v>1</v>
      </c>
      <c r="K47" s="9">
        <f>ROUND(D47*0.1+I47*0.05,2)</f>
        <v>0.1</v>
      </c>
      <c r="L47" s="9">
        <v>3400</v>
      </c>
      <c r="M47" s="13">
        <v>0</v>
      </c>
      <c r="N47" s="9">
        <f>O47+P47+Q47+R47</f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f>N47+S47</f>
        <v>0</v>
      </c>
      <c r="U47" s="9">
        <f>ROUND(N47*0.1+S47*0.05,2)</f>
        <v>0</v>
      </c>
      <c r="V47" s="9">
        <f>U47+K47</f>
        <v>0.1</v>
      </c>
      <c r="W47" s="9">
        <v>0.2</v>
      </c>
      <c r="X47" s="9">
        <f>ROUND(V47*W47,2)</f>
        <v>0.02</v>
      </c>
      <c r="Y47" s="9">
        <f>V47-X47</f>
        <v>0.08</v>
      </c>
      <c r="Z47" s="22">
        <v>0.1</v>
      </c>
      <c r="AA47" s="23">
        <f t="shared" si="35"/>
        <v>-0.08</v>
      </c>
      <c r="AB47" s="22">
        <v>0.1</v>
      </c>
      <c r="AC47" s="9">
        <f t="shared" si="34"/>
        <v>0.02</v>
      </c>
    </row>
    <row r="48" s="2" customFormat="1" ht="15" customHeight="1" spans="1:29">
      <c r="A48" s="9" t="s">
        <v>65</v>
      </c>
      <c r="B48" s="9">
        <v>16561</v>
      </c>
      <c r="C48" s="13">
        <v>0.0148</v>
      </c>
      <c r="D48" s="9">
        <f t="shared" si="37"/>
        <v>222</v>
      </c>
      <c r="E48" s="9">
        <v>176</v>
      </c>
      <c r="F48" s="9">
        <v>31</v>
      </c>
      <c r="G48" s="9">
        <v>14</v>
      </c>
      <c r="H48" s="9">
        <v>1</v>
      </c>
      <c r="I48" s="9">
        <v>23</v>
      </c>
      <c r="J48" s="9">
        <f t="shared" si="38"/>
        <v>245</v>
      </c>
      <c r="K48" s="9">
        <f t="shared" ref="K48:K60" si="39">ROUND(D48*0.1+I48*0.05,2)</f>
        <v>23.35</v>
      </c>
      <c r="L48" s="9">
        <v>18095</v>
      </c>
      <c r="M48" s="13">
        <v>0.0133</v>
      </c>
      <c r="N48" s="9">
        <f t="shared" ref="N48:N60" si="40">O48+P48+Q48+R48</f>
        <v>229</v>
      </c>
      <c r="O48" s="9">
        <v>202</v>
      </c>
      <c r="P48" s="9">
        <v>21</v>
      </c>
      <c r="Q48" s="9">
        <v>6</v>
      </c>
      <c r="R48" s="9">
        <v>0</v>
      </c>
      <c r="S48" s="9">
        <v>12</v>
      </c>
      <c r="T48" s="9">
        <f t="shared" ref="T48:T60" si="41">N48+S48</f>
        <v>241</v>
      </c>
      <c r="U48" s="9">
        <f t="shared" ref="U48:U60" si="42">ROUND(N48*0.1+S48*0.05,2)</f>
        <v>23.5</v>
      </c>
      <c r="V48" s="9">
        <f t="shared" ref="V48:V60" si="43">U48+K48</f>
        <v>46.85</v>
      </c>
      <c r="W48" s="9">
        <v>0.2</v>
      </c>
      <c r="X48" s="9">
        <f t="shared" ref="X48:X60" si="44">ROUND(V48*W48,2)</f>
        <v>9.37</v>
      </c>
      <c r="Y48" s="9">
        <f t="shared" ref="Y48:Y60" si="45">V48-X48</f>
        <v>37.48</v>
      </c>
      <c r="Z48" s="22">
        <v>10</v>
      </c>
      <c r="AA48" s="23">
        <f t="shared" si="35"/>
        <v>-0.630000000000001</v>
      </c>
      <c r="AB48" s="22">
        <v>9</v>
      </c>
      <c r="AC48" s="9">
        <f t="shared" si="34"/>
        <v>8.37</v>
      </c>
    </row>
    <row r="49" s="2" customFormat="1" ht="15" customHeight="1" spans="1:29">
      <c r="A49" s="9" t="s">
        <v>66</v>
      </c>
      <c r="B49" s="9">
        <v>25759</v>
      </c>
      <c r="C49" s="13">
        <v>0.0081</v>
      </c>
      <c r="D49" s="9">
        <f t="shared" si="37"/>
        <v>188</v>
      </c>
      <c r="E49" s="9">
        <v>107</v>
      </c>
      <c r="F49" s="9">
        <v>30</v>
      </c>
      <c r="G49" s="9">
        <v>49</v>
      </c>
      <c r="H49" s="9">
        <v>2</v>
      </c>
      <c r="I49" s="9">
        <v>21</v>
      </c>
      <c r="J49" s="9">
        <f t="shared" si="38"/>
        <v>209</v>
      </c>
      <c r="K49" s="9">
        <f t="shared" si="39"/>
        <v>19.85</v>
      </c>
      <c r="L49" s="9">
        <v>24674</v>
      </c>
      <c r="M49" s="13">
        <v>0.0098</v>
      </c>
      <c r="N49" s="9">
        <f t="shared" si="40"/>
        <v>201</v>
      </c>
      <c r="O49" s="9">
        <v>126</v>
      </c>
      <c r="P49" s="9">
        <v>36</v>
      </c>
      <c r="Q49" s="9">
        <v>35</v>
      </c>
      <c r="R49" s="9">
        <v>4</v>
      </c>
      <c r="S49" s="9">
        <v>40</v>
      </c>
      <c r="T49" s="9">
        <f t="shared" si="41"/>
        <v>241</v>
      </c>
      <c r="U49" s="9">
        <f t="shared" si="42"/>
        <v>22.1</v>
      </c>
      <c r="V49" s="9">
        <f t="shared" si="43"/>
        <v>41.95</v>
      </c>
      <c r="W49" s="9">
        <v>0.2</v>
      </c>
      <c r="X49" s="9">
        <f t="shared" si="44"/>
        <v>8.39</v>
      </c>
      <c r="Y49" s="9">
        <f t="shared" si="45"/>
        <v>33.56</v>
      </c>
      <c r="Z49" s="22">
        <v>6</v>
      </c>
      <c r="AA49" s="23">
        <f t="shared" si="35"/>
        <v>2.39</v>
      </c>
      <c r="AB49" s="22">
        <v>8</v>
      </c>
      <c r="AC49" s="9">
        <f t="shared" si="34"/>
        <v>10.39</v>
      </c>
    </row>
    <row r="50" s="2" customFormat="1" ht="15" customHeight="1" spans="1:29">
      <c r="A50" s="9" t="s">
        <v>67</v>
      </c>
      <c r="B50" s="9">
        <v>12234</v>
      </c>
      <c r="C50" s="13">
        <v>0.0092</v>
      </c>
      <c r="D50" s="9">
        <f t="shared" si="37"/>
        <v>96</v>
      </c>
      <c r="E50" s="9">
        <v>71</v>
      </c>
      <c r="F50" s="9">
        <v>21</v>
      </c>
      <c r="G50" s="9">
        <v>4</v>
      </c>
      <c r="H50" s="9">
        <v>0</v>
      </c>
      <c r="I50" s="9">
        <v>17</v>
      </c>
      <c r="J50" s="9">
        <f t="shared" si="38"/>
        <v>113</v>
      </c>
      <c r="K50" s="9">
        <f t="shared" si="39"/>
        <v>10.45</v>
      </c>
      <c r="L50" s="9">
        <v>12006</v>
      </c>
      <c r="M50" s="13">
        <v>0.0106</v>
      </c>
      <c r="N50" s="9">
        <f t="shared" si="40"/>
        <v>112</v>
      </c>
      <c r="O50" s="9">
        <v>81</v>
      </c>
      <c r="P50" s="9">
        <v>26</v>
      </c>
      <c r="Q50" s="9">
        <v>5</v>
      </c>
      <c r="R50" s="9">
        <v>0</v>
      </c>
      <c r="S50" s="9">
        <v>15</v>
      </c>
      <c r="T50" s="9">
        <f t="shared" si="41"/>
        <v>127</v>
      </c>
      <c r="U50" s="9">
        <f t="shared" si="42"/>
        <v>11.95</v>
      </c>
      <c r="V50" s="9">
        <f t="shared" si="43"/>
        <v>22.4</v>
      </c>
      <c r="W50" s="9">
        <v>0.2</v>
      </c>
      <c r="X50" s="9">
        <f t="shared" si="44"/>
        <v>4.48</v>
      </c>
      <c r="Y50" s="9">
        <f t="shared" si="45"/>
        <v>17.92</v>
      </c>
      <c r="Z50" s="22">
        <v>3</v>
      </c>
      <c r="AA50" s="23">
        <f t="shared" si="35"/>
        <v>1.48</v>
      </c>
      <c r="AB50" s="22">
        <v>4</v>
      </c>
      <c r="AC50" s="9">
        <f t="shared" si="34"/>
        <v>5.48</v>
      </c>
    </row>
    <row r="51" s="2" customFormat="1" ht="15" customHeight="1" spans="1:29">
      <c r="A51" s="9" t="s">
        <v>68</v>
      </c>
      <c r="B51" s="9">
        <v>20743</v>
      </c>
      <c r="C51" s="13">
        <v>0.0071</v>
      </c>
      <c r="D51" s="9">
        <f t="shared" si="37"/>
        <v>123</v>
      </c>
      <c r="E51" s="9">
        <v>13</v>
      </c>
      <c r="F51" s="9">
        <v>100</v>
      </c>
      <c r="G51" s="9">
        <v>9</v>
      </c>
      <c r="H51" s="9">
        <v>1</v>
      </c>
      <c r="I51" s="9">
        <v>24</v>
      </c>
      <c r="J51" s="9">
        <f t="shared" si="38"/>
        <v>147</v>
      </c>
      <c r="K51" s="9">
        <f t="shared" si="39"/>
        <v>13.5</v>
      </c>
      <c r="L51" s="9">
        <v>15189</v>
      </c>
      <c r="M51" s="13">
        <v>0.0107</v>
      </c>
      <c r="N51" s="9">
        <f t="shared" si="40"/>
        <v>132</v>
      </c>
      <c r="O51" s="9">
        <v>23</v>
      </c>
      <c r="P51" s="9">
        <v>103</v>
      </c>
      <c r="Q51" s="9">
        <v>5</v>
      </c>
      <c r="R51" s="9">
        <v>1</v>
      </c>
      <c r="S51" s="9">
        <v>31</v>
      </c>
      <c r="T51" s="9">
        <f t="shared" si="41"/>
        <v>163</v>
      </c>
      <c r="U51" s="9">
        <f t="shared" si="42"/>
        <v>14.75</v>
      </c>
      <c r="V51" s="9">
        <f t="shared" si="43"/>
        <v>28.25</v>
      </c>
      <c r="W51" s="9">
        <v>0.2</v>
      </c>
      <c r="X51" s="9">
        <f t="shared" si="44"/>
        <v>5.65</v>
      </c>
      <c r="Y51" s="9">
        <f t="shared" si="45"/>
        <v>22.6</v>
      </c>
      <c r="Z51" s="22">
        <v>6.5</v>
      </c>
      <c r="AA51" s="23">
        <f t="shared" si="35"/>
        <v>-0.85</v>
      </c>
      <c r="AB51" s="22">
        <v>5.5</v>
      </c>
      <c r="AC51" s="9">
        <f t="shared" si="34"/>
        <v>4.65</v>
      </c>
    </row>
    <row r="52" s="2" customFormat="1" ht="15" customHeight="1" spans="1:29">
      <c r="A52" s="9" t="s">
        <v>69</v>
      </c>
      <c r="B52" s="9">
        <v>23805</v>
      </c>
      <c r="C52" s="13">
        <v>0.0112</v>
      </c>
      <c r="D52" s="9">
        <f t="shared" si="37"/>
        <v>175</v>
      </c>
      <c r="E52" s="9">
        <v>63</v>
      </c>
      <c r="F52" s="9">
        <v>94</v>
      </c>
      <c r="G52" s="9">
        <v>17</v>
      </c>
      <c r="H52" s="9">
        <v>1</v>
      </c>
      <c r="I52" s="9">
        <v>91</v>
      </c>
      <c r="J52" s="9">
        <f t="shared" si="38"/>
        <v>266</v>
      </c>
      <c r="K52" s="9">
        <f t="shared" si="39"/>
        <v>22.05</v>
      </c>
      <c r="L52" s="9">
        <v>25824</v>
      </c>
      <c r="M52" s="13">
        <v>0.0094</v>
      </c>
      <c r="N52" s="9">
        <f t="shared" si="40"/>
        <v>169</v>
      </c>
      <c r="O52" s="9">
        <v>49</v>
      </c>
      <c r="P52" s="9">
        <v>99</v>
      </c>
      <c r="Q52" s="9">
        <v>15</v>
      </c>
      <c r="R52" s="9">
        <v>6</v>
      </c>
      <c r="S52" s="9">
        <v>74</v>
      </c>
      <c r="T52" s="9">
        <f t="shared" si="41"/>
        <v>243</v>
      </c>
      <c r="U52" s="9">
        <f t="shared" si="42"/>
        <v>20.6</v>
      </c>
      <c r="V52" s="9">
        <f t="shared" si="43"/>
        <v>42.65</v>
      </c>
      <c r="W52" s="9">
        <v>0.4</v>
      </c>
      <c r="X52" s="9">
        <f t="shared" si="44"/>
        <v>17.06</v>
      </c>
      <c r="Y52" s="9">
        <f t="shared" si="45"/>
        <v>25.59</v>
      </c>
      <c r="Z52" s="22">
        <v>14</v>
      </c>
      <c r="AA52" s="23">
        <f t="shared" si="35"/>
        <v>3.06</v>
      </c>
      <c r="AB52" s="22">
        <v>17</v>
      </c>
      <c r="AC52" s="9">
        <f t="shared" si="34"/>
        <v>20.06</v>
      </c>
    </row>
    <row r="53" s="2" customFormat="1" ht="15" customHeight="1" spans="1:29">
      <c r="A53" s="9" t="s">
        <v>70</v>
      </c>
      <c r="B53" s="9">
        <v>47656</v>
      </c>
      <c r="C53" s="13">
        <v>0.0241</v>
      </c>
      <c r="D53" s="9">
        <f t="shared" si="37"/>
        <v>649</v>
      </c>
      <c r="E53" s="9">
        <v>310</v>
      </c>
      <c r="F53" s="9">
        <v>276</v>
      </c>
      <c r="G53" s="9">
        <v>58</v>
      </c>
      <c r="H53" s="9">
        <v>5</v>
      </c>
      <c r="I53" s="9">
        <v>501</v>
      </c>
      <c r="J53" s="9">
        <f t="shared" si="38"/>
        <v>1150</v>
      </c>
      <c r="K53" s="9">
        <f t="shared" si="39"/>
        <v>89.95</v>
      </c>
      <c r="L53" s="9">
        <v>45057</v>
      </c>
      <c r="M53" s="13">
        <v>0.0262</v>
      </c>
      <c r="N53" s="9">
        <f t="shared" si="40"/>
        <v>737</v>
      </c>
      <c r="O53" s="9">
        <v>379</v>
      </c>
      <c r="P53" s="9">
        <v>281</v>
      </c>
      <c r="Q53" s="9">
        <v>67</v>
      </c>
      <c r="R53" s="9">
        <v>10</v>
      </c>
      <c r="S53" s="9">
        <v>445</v>
      </c>
      <c r="T53" s="9">
        <f t="shared" si="41"/>
        <v>1182</v>
      </c>
      <c r="U53" s="9">
        <f t="shared" si="42"/>
        <v>95.95</v>
      </c>
      <c r="V53" s="9">
        <f t="shared" si="43"/>
        <v>185.9</v>
      </c>
      <c r="W53" s="9">
        <v>0.8</v>
      </c>
      <c r="X53" s="9">
        <f t="shared" si="44"/>
        <v>148.72</v>
      </c>
      <c r="Y53" s="9">
        <f t="shared" si="45"/>
        <v>37.18</v>
      </c>
      <c r="Z53" s="22">
        <v>147</v>
      </c>
      <c r="AA53" s="23">
        <f t="shared" si="35"/>
        <v>1.72</v>
      </c>
      <c r="AB53" s="22">
        <v>149</v>
      </c>
      <c r="AC53" s="9">
        <f t="shared" si="34"/>
        <v>150.72</v>
      </c>
    </row>
    <row r="54" s="2" customFormat="1" ht="15" customHeight="1" spans="1:29">
      <c r="A54" s="9" t="s">
        <v>71</v>
      </c>
      <c r="B54" s="9">
        <v>16790</v>
      </c>
      <c r="C54" s="13">
        <v>0.0248</v>
      </c>
      <c r="D54" s="9">
        <f t="shared" si="37"/>
        <v>259</v>
      </c>
      <c r="E54" s="9">
        <v>127</v>
      </c>
      <c r="F54" s="9">
        <v>98</v>
      </c>
      <c r="G54" s="9">
        <v>32</v>
      </c>
      <c r="H54" s="9">
        <v>2</v>
      </c>
      <c r="I54" s="9">
        <v>157</v>
      </c>
      <c r="J54" s="9">
        <f t="shared" si="38"/>
        <v>416</v>
      </c>
      <c r="K54" s="9">
        <f t="shared" si="39"/>
        <v>33.75</v>
      </c>
      <c r="L54" s="9">
        <v>17119</v>
      </c>
      <c r="M54" s="13">
        <v>0.0203</v>
      </c>
      <c r="N54" s="9">
        <f t="shared" si="40"/>
        <v>233</v>
      </c>
      <c r="O54" s="9">
        <v>109</v>
      </c>
      <c r="P54" s="9">
        <v>104</v>
      </c>
      <c r="Q54" s="9">
        <v>16</v>
      </c>
      <c r="R54" s="9">
        <v>4</v>
      </c>
      <c r="S54" s="9">
        <v>115</v>
      </c>
      <c r="T54" s="9">
        <f t="shared" si="41"/>
        <v>348</v>
      </c>
      <c r="U54" s="9">
        <f t="shared" si="42"/>
        <v>29.05</v>
      </c>
      <c r="V54" s="9">
        <f t="shared" si="43"/>
        <v>62.8</v>
      </c>
      <c r="W54" s="9">
        <v>0.8</v>
      </c>
      <c r="X54" s="9">
        <f t="shared" si="44"/>
        <v>50.24</v>
      </c>
      <c r="Y54" s="9">
        <f t="shared" si="45"/>
        <v>12.56</v>
      </c>
      <c r="Z54" s="22">
        <v>56</v>
      </c>
      <c r="AA54" s="23">
        <f t="shared" si="35"/>
        <v>-5.76</v>
      </c>
      <c r="AB54" s="22">
        <v>50</v>
      </c>
      <c r="AC54" s="9">
        <f t="shared" si="34"/>
        <v>44.24</v>
      </c>
    </row>
    <row r="55" s="2" customFormat="1" ht="15" customHeight="1" spans="1:29">
      <c r="A55" s="9" t="s">
        <v>72</v>
      </c>
      <c r="B55" s="9">
        <v>20305</v>
      </c>
      <c r="C55" s="13">
        <v>0.0224</v>
      </c>
      <c r="D55" s="9">
        <f t="shared" si="37"/>
        <v>217</v>
      </c>
      <c r="E55" s="9">
        <v>107</v>
      </c>
      <c r="F55" s="9">
        <v>88</v>
      </c>
      <c r="G55" s="9">
        <v>22</v>
      </c>
      <c r="H55" s="9">
        <v>0</v>
      </c>
      <c r="I55" s="9">
        <v>238</v>
      </c>
      <c r="J55" s="9">
        <f t="shared" si="38"/>
        <v>455</v>
      </c>
      <c r="K55" s="9">
        <f t="shared" si="39"/>
        <v>33.6</v>
      </c>
      <c r="L55" s="9">
        <v>20141</v>
      </c>
      <c r="M55" s="13">
        <v>0.0201</v>
      </c>
      <c r="N55" s="9">
        <f t="shared" si="40"/>
        <v>210</v>
      </c>
      <c r="O55" s="9">
        <v>79</v>
      </c>
      <c r="P55" s="9">
        <v>106</v>
      </c>
      <c r="Q55" s="9">
        <v>24</v>
      </c>
      <c r="R55" s="9">
        <v>1</v>
      </c>
      <c r="S55" s="9">
        <v>194</v>
      </c>
      <c r="T55" s="9">
        <f t="shared" si="41"/>
        <v>404</v>
      </c>
      <c r="U55" s="9">
        <f t="shared" si="42"/>
        <v>30.7</v>
      </c>
      <c r="V55" s="9">
        <f t="shared" si="43"/>
        <v>64.3</v>
      </c>
      <c r="W55" s="9">
        <v>0.8</v>
      </c>
      <c r="X55" s="9">
        <f t="shared" si="44"/>
        <v>51.44</v>
      </c>
      <c r="Y55" s="9">
        <f t="shared" si="45"/>
        <v>12.86</v>
      </c>
      <c r="Z55" s="22">
        <v>52</v>
      </c>
      <c r="AA55" s="23">
        <f t="shared" si="35"/>
        <v>-0.560000000000002</v>
      </c>
      <c r="AB55" s="22">
        <v>51</v>
      </c>
      <c r="AC55" s="9">
        <f t="shared" si="34"/>
        <v>50.44</v>
      </c>
    </row>
    <row r="56" s="2" customFormat="1" ht="15" customHeight="1" spans="1:29">
      <c r="A56" s="9" t="s">
        <v>73</v>
      </c>
      <c r="B56" s="9">
        <v>33832</v>
      </c>
      <c r="C56" s="13">
        <v>0.0145</v>
      </c>
      <c r="D56" s="9">
        <f t="shared" si="37"/>
        <v>479</v>
      </c>
      <c r="E56" s="9">
        <v>405</v>
      </c>
      <c r="F56" s="9">
        <v>54</v>
      </c>
      <c r="G56" s="9">
        <v>19</v>
      </c>
      <c r="H56" s="9">
        <v>1</v>
      </c>
      <c r="I56" s="9">
        <v>12</v>
      </c>
      <c r="J56" s="9">
        <f t="shared" si="38"/>
        <v>491</v>
      </c>
      <c r="K56" s="9">
        <f t="shared" si="39"/>
        <v>48.5</v>
      </c>
      <c r="L56" s="9">
        <v>31752</v>
      </c>
      <c r="M56" s="13">
        <v>0.015</v>
      </c>
      <c r="N56" s="9">
        <f t="shared" si="40"/>
        <v>461</v>
      </c>
      <c r="O56" s="9">
        <v>397</v>
      </c>
      <c r="P56" s="9">
        <v>51</v>
      </c>
      <c r="Q56" s="9">
        <v>12</v>
      </c>
      <c r="R56" s="9">
        <v>1</v>
      </c>
      <c r="S56" s="9">
        <v>15</v>
      </c>
      <c r="T56" s="9">
        <f t="shared" si="41"/>
        <v>476</v>
      </c>
      <c r="U56" s="9">
        <f t="shared" si="42"/>
        <v>46.85</v>
      </c>
      <c r="V56" s="9">
        <f t="shared" si="43"/>
        <v>95.35</v>
      </c>
      <c r="W56" s="9">
        <v>0.2</v>
      </c>
      <c r="X56" s="9">
        <f t="shared" si="44"/>
        <v>19.07</v>
      </c>
      <c r="Y56" s="9">
        <f t="shared" si="45"/>
        <v>76.28</v>
      </c>
      <c r="Z56" s="22">
        <v>16</v>
      </c>
      <c r="AA56" s="23">
        <f t="shared" si="35"/>
        <v>3.07</v>
      </c>
      <c r="AB56" s="22">
        <v>19</v>
      </c>
      <c r="AC56" s="9">
        <f t="shared" si="34"/>
        <v>22.07</v>
      </c>
    </row>
    <row r="57" s="2" customFormat="1" ht="15" customHeight="1" spans="1:29">
      <c r="A57" s="9" t="s">
        <v>74</v>
      </c>
      <c r="B57" s="9">
        <v>69219</v>
      </c>
      <c r="C57" s="13">
        <v>0.0127</v>
      </c>
      <c r="D57" s="9">
        <f t="shared" si="37"/>
        <v>862</v>
      </c>
      <c r="E57" s="9">
        <v>757</v>
      </c>
      <c r="F57" s="9">
        <v>79</v>
      </c>
      <c r="G57" s="9">
        <v>23</v>
      </c>
      <c r="H57" s="9">
        <v>3</v>
      </c>
      <c r="I57" s="9">
        <v>20</v>
      </c>
      <c r="J57" s="9">
        <f t="shared" si="38"/>
        <v>882</v>
      </c>
      <c r="K57" s="9">
        <f t="shared" si="39"/>
        <v>87.2</v>
      </c>
      <c r="L57" s="9">
        <v>71456</v>
      </c>
      <c r="M57" s="13">
        <v>0.0185</v>
      </c>
      <c r="N57" s="9">
        <f t="shared" si="40"/>
        <v>1284</v>
      </c>
      <c r="O57" s="9">
        <v>1133</v>
      </c>
      <c r="P57" s="9">
        <v>123</v>
      </c>
      <c r="Q57" s="9">
        <v>27</v>
      </c>
      <c r="R57" s="9">
        <v>1</v>
      </c>
      <c r="S57" s="9">
        <v>37</v>
      </c>
      <c r="T57" s="9">
        <f t="shared" si="41"/>
        <v>1321</v>
      </c>
      <c r="U57" s="9">
        <f t="shared" si="42"/>
        <v>130.25</v>
      </c>
      <c r="V57" s="9">
        <f t="shared" si="43"/>
        <v>217.45</v>
      </c>
      <c r="W57" s="9">
        <v>0.2</v>
      </c>
      <c r="X57" s="9">
        <f t="shared" si="44"/>
        <v>43.49</v>
      </c>
      <c r="Y57" s="9">
        <f t="shared" si="45"/>
        <v>173.96</v>
      </c>
      <c r="Z57" s="22">
        <v>36</v>
      </c>
      <c r="AA57" s="23">
        <f t="shared" si="35"/>
        <v>7.49</v>
      </c>
      <c r="AB57" s="22">
        <v>43</v>
      </c>
      <c r="AC57" s="9">
        <f t="shared" si="34"/>
        <v>50.49</v>
      </c>
    </row>
    <row r="58" s="2" customFormat="1" ht="15" customHeight="1" spans="1:29">
      <c r="A58" s="9" t="s">
        <v>75</v>
      </c>
      <c r="B58" s="9">
        <v>73202</v>
      </c>
      <c r="C58" s="13">
        <v>0.0108</v>
      </c>
      <c r="D58" s="9">
        <f t="shared" si="37"/>
        <v>485</v>
      </c>
      <c r="E58" s="9">
        <v>265</v>
      </c>
      <c r="F58" s="9">
        <v>178</v>
      </c>
      <c r="G58" s="9">
        <v>40</v>
      </c>
      <c r="H58" s="9">
        <v>2</v>
      </c>
      <c r="I58" s="9">
        <v>303</v>
      </c>
      <c r="J58" s="9">
        <f t="shared" si="38"/>
        <v>788</v>
      </c>
      <c r="K58" s="9">
        <f t="shared" si="39"/>
        <v>63.65</v>
      </c>
      <c r="L58" s="9">
        <v>71058</v>
      </c>
      <c r="M58" s="13">
        <v>0.0121</v>
      </c>
      <c r="N58" s="9">
        <f t="shared" si="40"/>
        <v>559</v>
      </c>
      <c r="O58" s="9">
        <v>285</v>
      </c>
      <c r="P58" s="9">
        <v>222</v>
      </c>
      <c r="Q58" s="9">
        <v>42</v>
      </c>
      <c r="R58" s="9">
        <v>10</v>
      </c>
      <c r="S58" s="9">
        <v>297</v>
      </c>
      <c r="T58" s="9">
        <f t="shared" si="41"/>
        <v>856</v>
      </c>
      <c r="U58" s="9">
        <f t="shared" si="42"/>
        <v>70.75</v>
      </c>
      <c r="V58" s="9">
        <f t="shared" si="43"/>
        <v>134.4</v>
      </c>
      <c r="W58" s="9">
        <v>0.6</v>
      </c>
      <c r="X58" s="9">
        <f t="shared" si="44"/>
        <v>80.64</v>
      </c>
      <c r="Y58" s="9">
        <f t="shared" si="45"/>
        <v>53.76</v>
      </c>
      <c r="Z58" s="22">
        <v>67</v>
      </c>
      <c r="AA58" s="23">
        <f t="shared" si="35"/>
        <v>13.64</v>
      </c>
      <c r="AB58" s="22">
        <v>80</v>
      </c>
      <c r="AC58" s="9">
        <f t="shared" si="34"/>
        <v>93.64</v>
      </c>
    </row>
    <row r="59" s="2" customFormat="1" ht="15" customHeight="1" spans="1:29">
      <c r="A59" s="9" t="s">
        <v>76</v>
      </c>
      <c r="B59" s="9">
        <v>11175</v>
      </c>
      <c r="C59" s="13">
        <v>0.0086</v>
      </c>
      <c r="D59" s="9">
        <f t="shared" si="37"/>
        <v>71</v>
      </c>
      <c r="E59" s="9">
        <v>36</v>
      </c>
      <c r="F59" s="9">
        <v>30</v>
      </c>
      <c r="G59" s="9">
        <v>5</v>
      </c>
      <c r="H59" s="9">
        <v>0</v>
      </c>
      <c r="I59" s="9">
        <v>25</v>
      </c>
      <c r="J59" s="9">
        <f t="shared" si="38"/>
        <v>96</v>
      </c>
      <c r="K59" s="9">
        <f t="shared" si="39"/>
        <v>8.35</v>
      </c>
      <c r="L59" s="9">
        <v>12128</v>
      </c>
      <c r="M59" s="13">
        <v>0.009</v>
      </c>
      <c r="N59" s="9">
        <f t="shared" si="40"/>
        <v>82</v>
      </c>
      <c r="O59" s="9">
        <v>44</v>
      </c>
      <c r="P59" s="9">
        <v>34</v>
      </c>
      <c r="Q59" s="9">
        <v>4</v>
      </c>
      <c r="R59" s="9">
        <v>0</v>
      </c>
      <c r="S59" s="9">
        <v>27</v>
      </c>
      <c r="T59" s="9">
        <f t="shared" si="41"/>
        <v>109</v>
      </c>
      <c r="U59" s="9">
        <f t="shared" si="42"/>
        <v>9.55</v>
      </c>
      <c r="V59" s="9">
        <f t="shared" si="43"/>
        <v>17.9</v>
      </c>
      <c r="W59" s="9">
        <v>0.4</v>
      </c>
      <c r="X59" s="9">
        <f t="shared" si="44"/>
        <v>7.16</v>
      </c>
      <c r="Y59" s="9">
        <f t="shared" si="45"/>
        <v>10.74</v>
      </c>
      <c r="Z59" s="22">
        <v>3.5</v>
      </c>
      <c r="AA59" s="23">
        <f t="shared" si="35"/>
        <v>3.66</v>
      </c>
      <c r="AB59" s="22">
        <v>7.5</v>
      </c>
      <c r="AC59" s="9">
        <f t="shared" si="34"/>
        <v>11.16</v>
      </c>
    </row>
    <row r="60" s="2" customFormat="1" ht="15" customHeight="1" spans="1:29">
      <c r="A60" s="9" t="s">
        <v>77</v>
      </c>
      <c r="B60" s="9">
        <v>2481</v>
      </c>
      <c r="C60" s="13">
        <v>0.0052</v>
      </c>
      <c r="D60" s="9">
        <f t="shared" si="37"/>
        <v>13</v>
      </c>
      <c r="E60" s="9">
        <v>11</v>
      </c>
      <c r="F60" s="9">
        <v>1</v>
      </c>
      <c r="G60" s="9">
        <v>1</v>
      </c>
      <c r="H60" s="9">
        <v>0</v>
      </c>
      <c r="I60" s="9">
        <v>0</v>
      </c>
      <c r="J60" s="9">
        <f t="shared" si="38"/>
        <v>13</v>
      </c>
      <c r="K60" s="9">
        <f t="shared" si="39"/>
        <v>1.3</v>
      </c>
      <c r="L60" s="9">
        <v>2256</v>
      </c>
      <c r="M60" s="13">
        <v>0.0058</v>
      </c>
      <c r="N60" s="9">
        <f t="shared" si="40"/>
        <v>13</v>
      </c>
      <c r="O60" s="9">
        <v>8</v>
      </c>
      <c r="P60" s="9">
        <v>4</v>
      </c>
      <c r="Q60" s="9">
        <v>1</v>
      </c>
      <c r="R60" s="9">
        <v>0</v>
      </c>
      <c r="S60" s="9">
        <v>0</v>
      </c>
      <c r="T60" s="9">
        <f t="shared" si="41"/>
        <v>13</v>
      </c>
      <c r="U60" s="9">
        <f t="shared" si="42"/>
        <v>1.3</v>
      </c>
      <c r="V60" s="9">
        <f t="shared" si="43"/>
        <v>2.6</v>
      </c>
      <c r="W60" s="9">
        <v>0.2</v>
      </c>
      <c r="X60" s="9">
        <f t="shared" si="44"/>
        <v>0.52</v>
      </c>
      <c r="Y60" s="9">
        <f t="shared" si="45"/>
        <v>2.08</v>
      </c>
      <c r="Z60" s="22">
        <v>0.3</v>
      </c>
      <c r="AA60" s="23">
        <f t="shared" si="35"/>
        <v>0.22</v>
      </c>
      <c r="AB60" s="22">
        <v>0.3</v>
      </c>
      <c r="AC60" s="9">
        <f t="shared" si="34"/>
        <v>0.52</v>
      </c>
    </row>
    <row r="61" s="3" customFormat="1" ht="15" customHeight="1" spans="1:29">
      <c r="A61" s="12" t="s">
        <v>78</v>
      </c>
      <c r="B61" s="12"/>
      <c r="C61" s="12"/>
      <c r="D61" s="12">
        <f>SUM(D62:D76)</f>
        <v>2800</v>
      </c>
      <c r="E61" s="12">
        <f t="shared" ref="E61:AC61" si="46">SUM(E62:E76)</f>
        <v>1437</v>
      </c>
      <c r="F61" s="12">
        <f t="shared" si="46"/>
        <v>1056</v>
      </c>
      <c r="G61" s="12">
        <f t="shared" si="46"/>
        <v>273</v>
      </c>
      <c r="H61" s="12">
        <f t="shared" si="46"/>
        <v>34</v>
      </c>
      <c r="I61" s="12">
        <f t="shared" si="46"/>
        <v>915</v>
      </c>
      <c r="J61" s="12">
        <f t="shared" si="46"/>
        <v>3715</v>
      </c>
      <c r="K61" s="12">
        <f t="shared" si="46"/>
        <v>325.75</v>
      </c>
      <c r="L61" s="12">
        <f t="shared" si="46"/>
        <v>207680</v>
      </c>
      <c r="M61" s="12">
        <f t="shared" si="46"/>
        <v>0.2583</v>
      </c>
      <c r="N61" s="12">
        <f t="shared" si="46"/>
        <v>2867</v>
      </c>
      <c r="O61" s="12">
        <f t="shared" si="46"/>
        <v>1444</v>
      </c>
      <c r="P61" s="12">
        <f t="shared" si="46"/>
        <v>1112</v>
      </c>
      <c r="Q61" s="12">
        <f t="shared" si="46"/>
        <v>261</v>
      </c>
      <c r="R61" s="12">
        <f t="shared" si="46"/>
        <v>50</v>
      </c>
      <c r="S61" s="12">
        <f t="shared" si="46"/>
        <v>805</v>
      </c>
      <c r="T61" s="12">
        <f t="shared" si="46"/>
        <v>3672</v>
      </c>
      <c r="U61" s="12">
        <f t="shared" si="46"/>
        <v>326.95</v>
      </c>
      <c r="V61" s="12">
        <f t="shared" si="46"/>
        <v>652.7</v>
      </c>
      <c r="W61" s="12"/>
      <c r="X61" s="12">
        <f t="shared" si="46"/>
        <v>451.85</v>
      </c>
      <c r="Y61" s="12">
        <f t="shared" si="46"/>
        <v>200.85</v>
      </c>
      <c r="Z61" s="12">
        <f t="shared" si="46"/>
        <v>495.7</v>
      </c>
      <c r="AA61" s="21">
        <f t="shared" si="46"/>
        <v>-43.85</v>
      </c>
      <c r="AB61" s="12">
        <f t="shared" si="46"/>
        <v>449.7</v>
      </c>
      <c r="AC61" s="12">
        <f t="shared" si="46"/>
        <v>405.85</v>
      </c>
    </row>
    <row r="62" s="2" customFormat="1" ht="15" customHeight="1" spans="1:29">
      <c r="A62" s="9" t="s">
        <v>79</v>
      </c>
      <c r="B62" s="9">
        <v>705</v>
      </c>
      <c r="C62" s="13">
        <v>0.0057</v>
      </c>
      <c r="D62" s="9">
        <f t="shared" si="37"/>
        <v>2</v>
      </c>
      <c r="E62" s="9">
        <v>0</v>
      </c>
      <c r="F62" s="9">
        <v>1</v>
      </c>
      <c r="G62" s="9">
        <v>1</v>
      </c>
      <c r="H62" s="9">
        <v>0</v>
      </c>
      <c r="I62" s="9">
        <v>2</v>
      </c>
      <c r="J62" s="9">
        <f>I62+D62</f>
        <v>4</v>
      </c>
      <c r="K62" s="9">
        <f>ROUND(D62*0.1+I62*0.05,2)</f>
        <v>0.3</v>
      </c>
      <c r="L62" s="9">
        <v>725</v>
      </c>
      <c r="M62" s="13">
        <v>0.0014</v>
      </c>
      <c r="N62" s="9">
        <f>O62+P62+Q62+R62</f>
        <v>1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f>N62+S62</f>
        <v>1</v>
      </c>
      <c r="U62" s="9">
        <f>ROUND(N62*0.1+S62*0.05,2)</f>
        <v>0.1</v>
      </c>
      <c r="V62" s="9">
        <f>U62+K62</f>
        <v>0.4</v>
      </c>
      <c r="W62" s="9">
        <v>0.4</v>
      </c>
      <c r="X62" s="9">
        <f>ROUND(V62*W62,2)</f>
        <v>0.16</v>
      </c>
      <c r="Y62" s="9">
        <f>V62-X62</f>
        <v>0.24</v>
      </c>
      <c r="Z62" s="22">
        <v>0.3</v>
      </c>
      <c r="AA62" s="23">
        <f t="shared" si="35"/>
        <v>-0.14</v>
      </c>
      <c r="AB62" s="22">
        <v>0.3</v>
      </c>
      <c r="AC62" s="9">
        <f t="shared" si="34"/>
        <v>0.16</v>
      </c>
    </row>
    <row r="63" s="2" customFormat="1" ht="15" customHeight="1" spans="1:29">
      <c r="A63" s="9" t="s">
        <v>80</v>
      </c>
      <c r="B63" s="9">
        <v>24340</v>
      </c>
      <c r="C63" s="13">
        <v>0.0198</v>
      </c>
      <c r="D63" s="9">
        <f t="shared" si="37"/>
        <v>299</v>
      </c>
      <c r="E63" s="9">
        <v>169</v>
      </c>
      <c r="F63" s="9">
        <v>94</v>
      </c>
      <c r="G63" s="9">
        <v>35</v>
      </c>
      <c r="H63" s="9">
        <v>1</v>
      </c>
      <c r="I63" s="9">
        <v>184</v>
      </c>
      <c r="J63" s="9">
        <f>I63+D63</f>
        <v>483</v>
      </c>
      <c r="K63" s="9">
        <f>ROUND(D63*0.1+I63*0.05,2)</f>
        <v>39.1</v>
      </c>
      <c r="L63" s="9">
        <v>25351</v>
      </c>
      <c r="M63" s="13">
        <v>0.019</v>
      </c>
      <c r="N63" s="9">
        <f>O63+P63+Q63+R63</f>
        <v>270</v>
      </c>
      <c r="O63" s="9">
        <v>165</v>
      </c>
      <c r="P63" s="9">
        <v>73</v>
      </c>
      <c r="Q63" s="9">
        <v>31</v>
      </c>
      <c r="R63" s="9">
        <v>1</v>
      </c>
      <c r="S63" s="9">
        <v>212</v>
      </c>
      <c r="T63" s="9">
        <f>N63+S63</f>
        <v>482</v>
      </c>
      <c r="U63" s="9">
        <f>ROUND(N63*0.1+S63*0.05,2)</f>
        <v>37.6</v>
      </c>
      <c r="V63" s="9">
        <f>U63+K63</f>
        <v>76.7</v>
      </c>
      <c r="W63" s="9">
        <v>0.4</v>
      </c>
      <c r="X63" s="9">
        <f>ROUND(V63*W63,2)</f>
        <v>30.68</v>
      </c>
      <c r="Y63" s="9">
        <f>V63-X63</f>
        <v>46.02</v>
      </c>
      <c r="Z63" s="22">
        <v>38.9</v>
      </c>
      <c r="AA63" s="23">
        <f t="shared" si="35"/>
        <v>-8.22</v>
      </c>
      <c r="AB63" s="22">
        <v>30.9</v>
      </c>
      <c r="AC63" s="9">
        <f t="shared" si="34"/>
        <v>22.68</v>
      </c>
    </row>
    <row r="64" s="2" customFormat="1" ht="15" customHeight="1" spans="1:29">
      <c r="A64" s="9" t="s">
        <v>81</v>
      </c>
      <c r="B64" s="9">
        <v>13510</v>
      </c>
      <c r="C64" s="13">
        <v>0.007</v>
      </c>
      <c r="D64" s="9">
        <f t="shared" si="37"/>
        <v>84</v>
      </c>
      <c r="E64" s="9">
        <v>45</v>
      </c>
      <c r="F64" s="9">
        <v>29</v>
      </c>
      <c r="G64" s="9">
        <v>8</v>
      </c>
      <c r="H64" s="9">
        <v>2</v>
      </c>
      <c r="I64" s="9">
        <v>11</v>
      </c>
      <c r="J64" s="9">
        <f>I64+D64</f>
        <v>95</v>
      </c>
      <c r="K64" s="9">
        <f>ROUND(D64*0.1+I64*0.05,2)</f>
        <v>8.95</v>
      </c>
      <c r="L64" s="9">
        <v>17337</v>
      </c>
      <c r="M64" s="13">
        <v>0.0057</v>
      </c>
      <c r="N64" s="9">
        <f>O64+P64+Q64+R64</f>
        <v>88</v>
      </c>
      <c r="O64" s="9">
        <v>47</v>
      </c>
      <c r="P64" s="9">
        <v>30</v>
      </c>
      <c r="Q64" s="9">
        <v>7</v>
      </c>
      <c r="R64" s="9">
        <v>4</v>
      </c>
      <c r="S64" s="9">
        <v>11</v>
      </c>
      <c r="T64" s="9">
        <f>N64+S64</f>
        <v>99</v>
      </c>
      <c r="U64" s="9">
        <f>ROUND(N64*0.1+S64*0.05,2)</f>
        <v>9.35</v>
      </c>
      <c r="V64" s="9">
        <f>U64+K64</f>
        <v>18.3</v>
      </c>
      <c r="W64" s="9">
        <v>0.4</v>
      </c>
      <c r="X64" s="9">
        <f>ROUND(V64*W64,2)</f>
        <v>7.32</v>
      </c>
      <c r="Y64" s="9">
        <f>V64-X64</f>
        <v>10.98</v>
      </c>
      <c r="Z64" s="22">
        <v>5</v>
      </c>
      <c r="AA64" s="23">
        <f t="shared" si="35"/>
        <v>2.32</v>
      </c>
      <c r="AB64" s="22">
        <v>7</v>
      </c>
      <c r="AC64" s="9">
        <f t="shared" si="34"/>
        <v>9.32</v>
      </c>
    </row>
    <row r="65" s="2" customFormat="1" ht="15" customHeight="1" spans="1:29">
      <c r="A65" s="9" t="s">
        <v>82</v>
      </c>
      <c r="B65" s="9">
        <v>2630</v>
      </c>
      <c r="C65" s="13">
        <v>0.0019</v>
      </c>
      <c r="D65" s="9">
        <f t="shared" si="37"/>
        <v>5</v>
      </c>
      <c r="E65" s="9">
        <v>0</v>
      </c>
      <c r="F65" s="9">
        <v>4</v>
      </c>
      <c r="G65" s="9">
        <v>1</v>
      </c>
      <c r="H65" s="9">
        <v>0</v>
      </c>
      <c r="I65" s="9">
        <v>0</v>
      </c>
      <c r="J65" s="9">
        <f>I65+D65</f>
        <v>5</v>
      </c>
      <c r="K65" s="9">
        <f>ROUND(D65*0.1+I65*0.05,2)</f>
        <v>0.5</v>
      </c>
      <c r="L65" s="9">
        <v>2775</v>
      </c>
      <c r="M65" s="13">
        <v>0.0011</v>
      </c>
      <c r="N65" s="9">
        <f>O65+P65+Q65+R65</f>
        <v>3</v>
      </c>
      <c r="O65" s="9">
        <v>2</v>
      </c>
      <c r="P65" s="9">
        <v>1</v>
      </c>
      <c r="Q65" s="9">
        <v>0</v>
      </c>
      <c r="R65" s="9">
        <v>0</v>
      </c>
      <c r="S65" s="9">
        <v>0</v>
      </c>
      <c r="T65" s="9">
        <f>N65+S65</f>
        <v>3</v>
      </c>
      <c r="U65" s="9">
        <f>ROUND(N65*0.1+S65*0.05,2)</f>
        <v>0.3</v>
      </c>
      <c r="V65" s="9">
        <f>U65+K65</f>
        <v>0.8</v>
      </c>
      <c r="W65" s="9">
        <v>0.4</v>
      </c>
      <c r="X65" s="9">
        <f>ROUND(V65*W65,2)</f>
        <v>0.32</v>
      </c>
      <c r="Y65" s="9">
        <f>V65-X65</f>
        <v>0.48</v>
      </c>
      <c r="Z65" s="22">
        <v>0.5</v>
      </c>
      <c r="AA65" s="23">
        <f t="shared" si="35"/>
        <v>-0.18</v>
      </c>
      <c r="AB65" s="22">
        <v>0.5</v>
      </c>
      <c r="AC65" s="9">
        <f t="shared" si="34"/>
        <v>0.32</v>
      </c>
    </row>
    <row r="66" s="2" customFormat="1" ht="15" customHeight="1" spans="1:29">
      <c r="A66" s="9" t="s">
        <v>83</v>
      </c>
      <c r="B66" s="9">
        <v>15478</v>
      </c>
      <c r="C66" s="13">
        <v>0.0152</v>
      </c>
      <c r="D66" s="9">
        <f t="shared" si="37"/>
        <v>216</v>
      </c>
      <c r="E66" s="9">
        <v>128</v>
      </c>
      <c r="F66" s="9">
        <v>74</v>
      </c>
      <c r="G66" s="9">
        <v>14</v>
      </c>
      <c r="H66" s="9">
        <v>0</v>
      </c>
      <c r="I66" s="9">
        <v>19</v>
      </c>
      <c r="J66" s="9">
        <f t="shared" ref="J66:J76" si="47">I66+D66</f>
        <v>235</v>
      </c>
      <c r="K66" s="9">
        <f t="shared" ref="K66:K76" si="48">ROUND(D66*0.1+I66*0.05,2)</f>
        <v>22.55</v>
      </c>
      <c r="L66" s="9">
        <v>16275</v>
      </c>
      <c r="M66" s="13">
        <v>0.0185</v>
      </c>
      <c r="N66" s="9">
        <f t="shared" ref="N66:N76" si="49">O66+P66+Q66+R66</f>
        <v>286</v>
      </c>
      <c r="O66" s="9">
        <v>155</v>
      </c>
      <c r="P66" s="9">
        <v>113</v>
      </c>
      <c r="Q66" s="9">
        <v>18</v>
      </c>
      <c r="R66" s="9">
        <v>0</v>
      </c>
      <c r="S66" s="9">
        <v>15</v>
      </c>
      <c r="T66" s="9">
        <f t="shared" ref="T66:T76" si="50">N66+S66</f>
        <v>301</v>
      </c>
      <c r="U66" s="9">
        <f t="shared" ref="U66:U76" si="51">ROUND(N66*0.1+S66*0.05,2)</f>
        <v>29.35</v>
      </c>
      <c r="V66" s="9">
        <f t="shared" ref="V66:V76" si="52">U66+K66</f>
        <v>51.9</v>
      </c>
      <c r="W66" s="9">
        <v>0.8</v>
      </c>
      <c r="X66" s="9">
        <f t="shared" ref="X66:X76" si="53">ROUND(V66*W66,2)</f>
        <v>41.52</v>
      </c>
      <c r="Y66" s="9">
        <f t="shared" ref="Y66:Y76" si="54">V66-X66</f>
        <v>10.38</v>
      </c>
      <c r="Z66" s="22">
        <v>25</v>
      </c>
      <c r="AA66" s="23">
        <f t="shared" si="35"/>
        <v>16.52</v>
      </c>
      <c r="AB66" s="22">
        <v>41</v>
      </c>
      <c r="AC66" s="9">
        <f t="shared" si="34"/>
        <v>57.52</v>
      </c>
    </row>
    <row r="67" s="2" customFormat="1" ht="15" customHeight="1" spans="1:29">
      <c r="A67" s="9" t="s">
        <v>84</v>
      </c>
      <c r="B67" s="9">
        <v>36293</v>
      </c>
      <c r="C67" s="13">
        <v>0.0168</v>
      </c>
      <c r="D67" s="9">
        <f t="shared" si="37"/>
        <v>424</v>
      </c>
      <c r="E67" s="9">
        <v>187</v>
      </c>
      <c r="F67" s="9">
        <v>185</v>
      </c>
      <c r="G67" s="9">
        <v>48</v>
      </c>
      <c r="H67" s="9">
        <v>4</v>
      </c>
      <c r="I67" s="9">
        <v>184</v>
      </c>
      <c r="J67" s="9">
        <f t="shared" si="47"/>
        <v>608</v>
      </c>
      <c r="K67" s="9">
        <f t="shared" si="48"/>
        <v>51.6</v>
      </c>
      <c r="L67" s="9">
        <v>35172</v>
      </c>
      <c r="M67" s="13">
        <v>0.0185</v>
      </c>
      <c r="N67" s="9">
        <f t="shared" si="49"/>
        <v>457</v>
      </c>
      <c r="O67" s="9">
        <v>184</v>
      </c>
      <c r="P67" s="9">
        <v>212</v>
      </c>
      <c r="Q67" s="9">
        <v>48</v>
      </c>
      <c r="R67" s="9">
        <v>13</v>
      </c>
      <c r="S67" s="9">
        <v>192</v>
      </c>
      <c r="T67" s="9">
        <f t="shared" si="50"/>
        <v>649</v>
      </c>
      <c r="U67" s="9">
        <f t="shared" si="51"/>
        <v>55.3</v>
      </c>
      <c r="V67" s="9">
        <f t="shared" si="52"/>
        <v>106.9</v>
      </c>
      <c r="W67" s="9">
        <v>0.8</v>
      </c>
      <c r="X67" s="9">
        <f t="shared" si="53"/>
        <v>85.52</v>
      </c>
      <c r="Y67" s="9">
        <f t="shared" si="54"/>
        <v>21.38</v>
      </c>
      <c r="Z67" s="22">
        <v>106</v>
      </c>
      <c r="AA67" s="23">
        <f t="shared" si="35"/>
        <v>-20.48</v>
      </c>
      <c r="AB67" s="22">
        <v>85</v>
      </c>
      <c r="AC67" s="9">
        <f t="shared" si="34"/>
        <v>64.52</v>
      </c>
    </row>
    <row r="68" s="2" customFormat="1" ht="15" customHeight="1" spans="1:29">
      <c r="A68" s="9" t="s">
        <v>85</v>
      </c>
      <c r="B68" s="9">
        <v>19930</v>
      </c>
      <c r="C68" s="13">
        <v>0.0307</v>
      </c>
      <c r="D68" s="9">
        <f t="shared" si="37"/>
        <v>492</v>
      </c>
      <c r="E68" s="9">
        <v>339</v>
      </c>
      <c r="F68" s="9">
        <v>121</v>
      </c>
      <c r="G68" s="9">
        <v>31</v>
      </c>
      <c r="H68" s="9">
        <v>1</v>
      </c>
      <c r="I68" s="9">
        <v>119</v>
      </c>
      <c r="J68" s="9">
        <f t="shared" si="47"/>
        <v>611</v>
      </c>
      <c r="K68" s="9">
        <f t="shared" si="48"/>
        <v>55.15</v>
      </c>
      <c r="L68" s="9">
        <v>18827</v>
      </c>
      <c r="M68" s="13">
        <v>0.0307</v>
      </c>
      <c r="N68" s="9">
        <f t="shared" si="49"/>
        <v>509</v>
      </c>
      <c r="O68" s="9">
        <v>329</v>
      </c>
      <c r="P68" s="9">
        <v>141</v>
      </c>
      <c r="Q68" s="9">
        <v>38</v>
      </c>
      <c r="R68" s="9">
        <v>1</v>
      </c>
      <c r="S68" s="9">
        <v>69</v>
      </c>
      <c r="T68" s="9">
        <f t="shared" si="50"/>
        <v>578</v>
      </c>
      <c r="U68" s="9">
        <f t="shared" si="51"/>
        <v>54.35</v>
      </c>
      <c r="V68" s="9">
        <f t="shared" si="52"/>
        <v>109.5</v>
      </c>
      <c r="W68" s="9">
        <v>0.8</v>
      </c>
      <c r="X68" s="9">
        <f t="shared" si="53"/>
        <v>87.6</v>
      </c>
      <c r="Y68" s="9">
        <f t="shared" si="54"/>
        <v>21.9</v>
      </c>
      <c r="Z68" s="22">
        <v>115</v>
      </c>
      <c r="AA68" s="23">
        <f t="shared" si="35"/>
        <v>-27.4</v>
      </c>
      <c r="AB68" s="22">
        <v>87</v>
      </c>
      <c r="AC68" s="9">
        <f t="shared" si="34"/>
        <v>59.6</v>
      </c>
    </row>
    <row r="69" s="2" customFormat="1" ht="15" customHeight="1" spans="1:29">
      <c r="A69" s="9" t="s">
        <v>86</v>
      </c>
      <c r="B69" s="9">
        <v>11156</v>
      </c>
      <c r="C69" s="13">
        <v>0.0275</v>
      </c>
      <c r="D69" s="9">
        <f t="shared" si="37"/>
        <v>260</v>
      </c>
      <c r="E69" s="9">
        <v>154</v>
      </c>
      <c r="F69" s="9">
        <v>82</v>
      </c>
      <c r="G69" s="9">
        <v>22</v>
      </c>
      <c r="H69" s="9">
        <v>2</v>
      </c>
      <c r="I69" s="9">
        <v>47</v>
      </c>
      <c r="J69" s="9">
        <f t="shared" si="47"/>
        <v>307</v>
      </c>
      <c r="K69" s="9">
        <f t="shared" si="48"/>
        <v>28.35</v>
      </c>
      <c r="L69" s="9">
        <v>10923</v>
      </c>
      <c r="M69" s="13">
        <v>0.0275</v>
      </c>
      <c r="N69" s="9">
        <f t="shared" si="49"/>
        <v>266</v>
      </c>
      <c r="O69" s="9">
        <v>165</v>
      </c>
      <c r="P69" s="9">
        <v>83</v>
      </c>
      <c r="Q69" s="9">
        <v>17</v>
      </c>
      <c r="R69" s="9">
        <v>1</v>
      </c>
      <c r="S69" s="9">
        <v>34</v>
      </c>
      <c r="T69" s="9">
        <f t="shared" si="50"/>
        <v>300</v>
      </c>
      <c r="U69" s="9">
        <f t="shared" si="51"/>
        <v>28.3</v>
      </c>
      <c r="V69" s="9">
        <f t="shared" si="52"/>
        <v>56.65</v>
      </c>
      <c r="W69" s="9">
        <v>0.6</v>
      </c>
      <c r="X69" s="9">
        <f t="shared" si="53"/>
        <v>33.99</v>
      </c>
      <c r="Y69" s="9">
        <f t="shared" si="54"/>
        <v>22.66</v>
      </c>
      <c r="Z69" s="22">
        <v>28</v>
      </c>
      <c r="AA69" s="23">
        <f t="shared" si="35"/>
        <v>5.99</v>
      </c>
      <c r="AB69" s="22">
        <v>34</v>
      </c>
      <c r="AC69" s="9">
        <f t="shared" si="34"/>
        <v>39.99</v>
      </c>
    </row>
    <row r="70" s="2" customFormat="1" ht="15" customHeight="1" spans="1:29">
      <c r="A70" s="9" t="s">
        <v>87</v>
      </c>
      <c r="B70" s="9">
        <v>11227</v>
      </c>
      <c r="C70" s="13">
        <v>0.012</v>
      </c>
      <c r="D70" s="9">
        <f t="shared" si="37"/>
        <v>86</v>
      </c>
      <c r="E70" s="9">
        <v>27</v>
      </c>
      <c r="F70" s="9">
        <v>48</v>
      </c>
      <c r="G70" s="9">
        <v>8</v>
      </c>
      <c r="H70" s="9">
        <v>3</v>
      </c>
      <c r="I70" s="9">
        <v>49</v>
      </c>
      <c r="J70" s="9">
        <f t="shared" si="47"/>
        <v>135</v>
      </c>
      <c r="K70" s="9">
        <f t="shared" si="48"/>
        <v>11.05</v>
      </c>
      <c r="L70" s="9">
        <v>11227</v>
      </c>
      <c r="M70" s="13">
        <v>0.0105</v>
      </c>
      <c r="N70" s="9">
        <f t="shared" si="49"/>
        <v>84</v>
      </c>
      <c r="O70" s="9">
        <v>26</v>
      </c>
      <c r="P70" s="9">
        <v>46</v>
      </c>
      <c r="Q70" s="9">
        <v>10</v>
      </c>
      <c r="R70" s="9">
        <v>2</v>
      </c>
      <c r="S70" s="9">
        <v>34</v>
      </c>
      <c r="T70" s="9">
        <f t="shared" si="50"/>
        <v>118</v>
      </c>
      <c r="U70" s="9">
        <f t="shared" si="51"/>
        <v>10.1</v>
      </c>
      <c r="V70" s="9">
        <f t="shared" si="52"/>
        <v>21.15</v>
      </c>
      <c r="W70" s="9">
        <v>0.8</v>
      </c>
      <c r="X70" s="9">
        <f t="shared" si="53"/>
        <v>16.92</v>
      </c>
      <c r="Y70" s="9">
        <f t="shared" si="54"/>
        <v>4.23</v>
      </c>
      <c r="Z70" s="22">
        <v>10</v>
      </c>
      <c r="AA70" s="23">
        <f t="shared" si="35"/>
        <v>6.92</v>
      </c>
      <c r="AB70" s="22">
        <v>16</v>
      </c>
      <c r="AC70" s="9">
        <f t="shared" si="34"/>
        <v>22.92</v>
      </c>
    </row>
    <row r="71" s="2" customFormat="1" ht="15" customHeight="1" spans="1:29">
      <c r="A71" s="9" t="s">
        <v>88</v>
      </c>
      <c r="B71" s="9">
        <v>9611</v>
      </c>
      <c r="C71" s="13">
        <v>0.0242</v>
      </c>
      <c r="D71" s="9">
        <f t="shared" si="37"/>
        <v>183</v>
      </c>
      <c r="E71" s="9">
        <v>77</v>
      </c>
      <c r="F71" s="9">
        <v>86</v>
      </c>
      <c r="G71" s="9">
        <v>10</v>
      </c>
      <c r="H71" s="9">
        <v>10</v>
      </c>
      <c r="I71" s="9">
        <v>50</v>
      </c>
      <c r="J71" s="9">
        <f t="shared" si="47"/>
        <v>233</v>
      </c>
      <c r="K71" s="9">
        <f t="shared" si="48"/>
        <v>20.8</v>
      </c>
      <c r="L71" s="9">
        <v>9618</v>
      </c>
      <c r="M71" s="13">
        <v>0.0225</v>
      </c>
      <c r="N71" s="9">
        <f t="shared" si="49"/>
        <v>169</v>
      </c>
      <c r="O71" s="9">
        <v>73</v>
      </c>
      <c r="P71" s="9">
        <v>72</v>
      </c>
      <c r="Q71" s="9">
        <v>12</v>
      </c>
      <c r="R71" s="9">
        <v>12</v>
      </c>
      <c r="S71" s="9">
        <v>47</v>
      </c>
      <c r="T71" s="9">
        <f t="shared" si="50"/>
        <v>216</v>
      </c>
      <c r="U71" s="9">
        <f t="shared" si="51"/>
        <v>19.25</v>
      </c>
      <c r="V71" s="9">
        <f t="shared" si="52"/>
        <v>40.05</v>
      </c>
      <c r="W71" s="9">
        <v>0.8</v>
      </c>
      <c r="X71" s="9">
        <f t="shared" si="53"/>
        <v>32.04</v>
      </c>
      <c r="Y71" s="9">
        <f t="shared" si="54"/>
        <v>8.01</v>
      </c>
      <c r="Z71" s="22">
        <v>38</v>
      </c>
      <c r="AA71" s="23">
        <f t="shared" si="35"/>
        <v>-5.96</v>
      </c>
      <c r="AB71" s="22">
        <v>32</v>
      </c>
      <c r="AC71" s="9">
        <f t="shared" si="34"/>
        <v>26.04</v>
      </c>
    </row>
    <row r="72" s="2" customFormat="1" ht="15" customHeight="1" spans="1:29">
      <c r="A72" s="9" t="s">
        <v>89</v>
      </c>
      <c r="B72" s="9">
        <v>18658</v>
      </c>
      <c r="C72" s="13">
        <v>0.0241</v>
      </c>
      <c r="D72" s="9">
        <f t="shared" si="37"/>
        <v>415</v>
      </c>
      <c r="E72" s="9">
        <v>228</v>
      </c>
      <c r="F72" s="9">
        <v>137</v>
      </c>
      <c r="G72" s="9">
        <v>41</v>
      </c>
      <c r="H72" s="9">
        <v>9</v>
      </c>
      <c r="I72" s="9">
        <v>35</v>
      </c>
      <c r="J72" s="9">
        <f t="shared" si="47"/>
        <v>450</v>
      </c>
      <c r="K72" s="9">
        <f t="shared" si="48"/>
        <v>43.25</v>
      </c>
      <c r="L72" s="9">
        <v>18886</v>
      </c>
      <c r="M72" s="13">
        <v>0.024</v>
      </c>
      <c r="N72" s="9">
        <f t="shared" si="49"/>
        <v>433</v>
      </c>
      <c r="O72" s="9">
        <v>214</v>
      </c>
      <c r="P72" s="9">
        <v>172</v>
      </c>
      <c r="Q72" s="9">
        <v>37</v>
      </c>
      <c r="R72" s="9">
        <v>10</v>
      </c>
      <c r="S72" s="9">
        <v>20</v>
      </c>
      <c r="T72" s="9">
        <f t="shared" si="50"/>
        <v>453</v>
      </c>
      <c r="U72" s="9">
        <f t="shared" si="51"/>
        <v>44.3</v>
      </c>
      <c r="V72" s="9">
        <f t="shared" si="52"/>
        <v>87.55</v>
      </c>
      <c r="W72" s="9">
        <v>0.8</v>
      </c>
      <c r="X72" s="9">
        <f t="shared" si="53"/>
        <v>70.04</v>
      </c>
      <c r="Y72" s="9">
        <f t="shared" si="54"/>
        <v>17.51</v>
      </c>
      <c r="Z72" s="22">
        <v>84</v>
      </c>
      <c r="AA72" s="23">
        <f t="shared" si="35"/>
        <v>-13.96</v>
      </c>
      <c r="AB72" s="22">
        <v>70</v>
      </c>
      <c r="AC72" s="9">
        <f t="shared" ref="AC72:AC110" si="55">AB72+AA72</f>
        <v>56.04</v>
      </c>
    </row>
    <row r="73" s="2" customFormat="1" ht="15" customHeight="1" spans="1:29">
      <c r="A73" s="9" t="s">
        <v>90</v>
      </c>
      <c r="B73" s="9">
        <v>5473</v>
      </c>
      <c r="C73" s="13">
        <v>0.0291</v>
      </c>
      <c r="D73" s="9">
        <f t="shared" si="37"/>
        <v>113</v>
      </c>
      <c r="E73" s="9">
        <v>40</v>
      </c>
      <c r="F73" s="9">
        <v>62</v>
      </c>
      <c r="G73" s="9">
        <v>10</v>
      </c>
      <c r="H73" s="9">
        <v>1</v>
      </c>
      <c r="I73" s="9">
        <v>46</v>
      </c>
      <c r="J73" s="9">
        <f t="shared" si="47"/>
        <v>159</v>
      </c>
      <c r="K73" s="9">
        <f t="shared" si="48"/>
        <v>13.6</v>
      </c>
      <c r="L73" s="9">
        <v>5505</v>
      </c>
      <c r="M73" s="13">
        <v>0.0285</v>
      </c>
      <c r="N73" s="9">
        <f t="shared" si="49"/>
        <v>106</v>
      </c>
      <c r="O73" s="9">
        <v>35</v>
      </c>
      <c r="P73" s="9">
        <v>58</v>
      </c>
      <c r="Q73" s="9">
        <v>9</v>
      </c>
      <c r="R73" s="9">
        <v>4</v>
      </c>
      <c r="S73" s="9">
        <v>51</v>
      </c>
      <c r="T73" s="9">
        <f t="shared" si="50"/>
        <v>157</v>
      </c>
      <c r="U73" s="9">
        <f t="shared" si="51"/>
        <v>13.15</v>
      </c>
      <c r="V73" s="9">
        <f t="shared" si="52"/>
        <v>26.75</v>
      </c>
      <c r="W73" s="9">
        <v>0.8</v>
      </c>
      <c r="X73" s="9">
        <f t="shared" si="53"/>
        <v>21.4</v>
      </c>
      <c r="Y73" s="9">
        <f t="shared" si="54"/>
        <v>5.35</v>
      </c>
      <c r="Z73" s="22">
        <v>22</v>
      </c>
      <c r="AA73" s="23">
        <f t="shared" si="35"/>
        <v>-0.600000000000001</v>
      </c>
      <c r="AB73" s="22">
        <v>22</v>
      </c>
      <c r="AC73" s="9">
        <f t="shared" si="55"/>
        <v>21.4</v>
      </c>
    </row>
    <row r="74" s="2" customFormat="1" ht="15" customHeight="1" spans="1:29">
      <c r="A74" s="9" t="s">
        <v>91</v>
      </c>
      <c r="B74" s="9">
        <v>1072</v>
      </c>
      <c r="C74" s="13">
        <v>0.0327</v>
      </c>
      <c r="D74" s="9">
        <f t="shared" si="37"/>
        <v>12</v>
      </c>
      <c r="E74" s="9">
        <v>1</v>
      </c>
      <c r="F74" s="9">
        <v>9</v>
      </c>
      <c r="G74" s="9">
        <v>2</v>
      </c>
      <c r="H74" s="9">
        <v>0</v>
      </c>
      <c r="I74" s="9">
        <v>23</v>
      </c>
      <c r="J74" s="9">
        <f t="shared" si="47"/>
        <v>35</v>
      </c>
      <c r="K74" s="9">
        <f t="shared" si="48"/>
        <v>2.35</v>
      </c>
      <c r="L74" s="9">
        <v>1044</v>
      </c>
      <c r="M74" s="13">
        <v>0.0345</v>
      </c>
      <c r="N74" s="9">
        <f t="shared" si="49"/>
        <v>13</v>
      </c>
      <c r="O74" s="9">
        <v>5</v>
      </c>
      <c r="P74" s="9">
        <v>8</v>
      </c>
      <c r="Q74" s="9">
        <v>0</v>
      </c>
      <c r="R74" s="9">
        <v>0</v>
      </c>
      <c r="S74" s="9">
        <v>23</v>
      </c>
      <c r="T74" s="9">
        <f t="shared" si="50"/>
        <v>36</v>
      </c>
      <c r="U74" s="9">
        <f t="shared" si="51"/>
        <v>2.45</v>
      </c>
      <c r="V74" s="9">
        <f t="shared" si="52"/>
        <v>4.8</v>
      </c>
      <c r="W74" s="9">
        <v>0.8</v>
      </c>
      <c r="X74" s="9">
        <f t="shared" si="53"/>
        <v>3.84</v>
      </c>
      <c r="Y74" s="9">
        <f t="shared" si="54"/>
        <v>0.960000000000001</v>
      </c>
      <c r="Z74" s="22">
        <v>4</v>
      </c>
      <c r="AA74" s="23">
        <f t="shared" ref="AA74:AA110" si="56">X74-Z74</f>
        <v>-0.16</v>
      </c>
      <c r="AB74" s="22">
        <v>4</v>
      </c>
      <c r="AC74" s="9">
        <f t="shared" si="55"/>
        <v>3.84</v>
      </c>
    </row>
    <row r="75" s="2" customFormat="1" ht="15" customHeight="1" spans="1:29">
      <c r="A75" s="9" t="s">
        <v>92</v>
      </c>
      <c r="B75" s="9">
        <v>20103</v>
      </c>
      <c r="C75" s="13">
        <v>0.0131</v>
      </c>
      <c r="D75" s="9">
        <f t="shared" si="37"/>
        <v>125</v>
      </c>
      <c r="E75" s="9">
        <v>21</v>
      </c>
      <c r="F75" s="9">
        <v>73</v>
      </c>
      <c r="G75" s="9">
        <v>30</v>
      </c>
      <c r="H75" s="9">
        <v>1</v>
      </c>
      <c r="I75" s="9">
        <v>138</v>
      </c>
      <c r="J75" s="9">
        <f t="shared" si="47"/>
        <v>263</v>
      </c>
      <c r="K75" s="9">
        <f t="shared" si="48"/>
        <v>19.4</v>
      </c>
      <c r="L75" s="9">
        <v>24647</v>
      </c>
      <c r="M75" s="13">
        <v>0.0085</v>
      </c>
      <c r="N75" s="9">
        <f t="shared" si="49"/>
        <v>116</v>
      </c>
      <c r="O75" s="9">
        <v>18</v>
      </c>
      <c r="P75" s="9">
        <v>68</v>
      </c>
      <c r="Q75" s="9">
        <v>28</v>
      </c>
      <c r="R75" s="9">
        <v>2</v>
      </c>
      <c r="S75" s="9">
        <v>94</v>
      </c>
      <c r="T75" s="9">
        <f t="shared" si="50"/>
        <v>210</v>
      </c>
      <c r="U75" s="9">
        <f t="shared" si="51"/>
        <v>16.3</v>
      </c>
      <c r="V75" s="9">
        <f t="shared" si="52"/>
        <v>35.7</v>
      </c>
      <c r="W75" s="9">
        <v>0.4</v>
      </c>
      <c r="X75" s="9">
        <f t="shared" si="53"/>
        <v>14.28</v>
      </c>
      <c r="Y75" s="9">
        <f t="shared" si="54"/>
        <v>21.42</v>
      </c>
      <c r="Z75" s="22">
        <v>13</v>
      </c>
      <c r="AA75" s="23">
        <f t="shared" si="56"/>
        <v>1.28</v>
      </c>
      <c r="AB75" s="22">
        <v>14</v>
      </c>
      <c r="AC75" s="9">
        <f t="shared" si="55"/>
        <v>15.28</v>
      </c>
    </row>
    <row r="76" s="2" customFormat="1" ht="15" customHeight="1" spans="1:29">
      <c r="A76" s="9" t="s">
        <v>93</v>
      </c>
      <c r="B76" s="9">
        <v>8944</v>
      </c>
      <c r="C76" s="13">
        <v>0.0103</v>
      </c>
      <c r="D76" s="9">
        <f t="shared" si="37"/>
        <v>84</v>
      </c>
      <c r="E76" s="9">
        <v>21</v>
      </c>
      <c r="F76" s="9">
        <v>51</v>
      </c>
      <c r="G76" s="9">
        <v>12</v>
      </c>
      <c r="H76" s="9">
        <v>0</v>
      </c>
      <c r="I76" s="9">
        <v>8</v>
      </c>
      <c r="J76" s="9">
        <f t="shared" si="47"/>
        <v>92</v>
      </c>
      <c r="K76" s="9">
        <f t="shared" si="48"/>
        <v>8.8</v>
      </c>
      <c r="L76" s="9">
        <v>9368</v>
      </c>
      <c r="M76" s="13">
        <v>0.0074</v>
      </c>
      <c r="N76" s="9">
        <f t="shared" si="49"/>
        <v>66</v>
      </c>
      <c r="O76" s="9">
        <v>25</v>
      </c>
      <c r="P76" s="9">
        <v>35</v>
      </c>
      <c r="Q76" s="9">
        <v>6</v>
      </c>
      <c r="R76" s="9">
        <v>0</v>
      </c>
      <c r="S76" s="9">
        <v>3</v>
      </c>
      <c r="T76" s="9">
        <f t="shared" si="50"/>
        <v>69</v>
      </c>
      <c r="U76" s="9">
        <f t="shared" si="51"/>
        <v>6.75</v>
      </c>
      <c r="V76" s="9">
        <f t="shared" si="52"/>
        <v>15.55</v>
      </c>
      <c r="W76" s="9">
        <v>0.4</v>
      </c>
      <c r="X76" s="9">
        <f t="shared" si="53"/>
        <v>6.22</v>
      </c>
      <c r="Y76" s="9">
        <f t="shared" si="54"/>
        <v>9.33</v>
      </c>
      <c r="Z76" s="22">
        <v>6</v>
      </c>
      <c r="AA76" s="23">
        <f t="shared" si="56"/>
        <v>0.22</v>
      </c>
      <c r="AB76" s="22">
        <v>6</v>
      </c>
      <c r="AC76" s="9">
        <f t="shared" si="55"/>
        <v>6.22</v>
      </c>
    </row>
    <row r="77" s="3" customFormat="1" ht="19" customHeight="1" spans="1:29">
      <c r="A77" s="12" t="s">
        <v>94</v>
      </c>
      <c r="B77" s="12"/>
      <c r="C77" s="12"/>
      <c r="D77" s="12">
        <f t="shared" ref="D77:I77" si="57">SUM(D78:D88)</f>
        <v>1839</v>
      </c>
      <c r="E77" s="12">
        <f t="shared" si="57"/>
        <v>1039</v>
      </c>
      <c r="F77" s="12">
        <f t="shared" si="57"/>
        <v>612</v>
      </c>
      <c r="G77" s="12">
        <f t="shared" si="57"/>
        <v>170</v>
      </c>
      <c r="H77" s="12">
        <f t="shared" si="57"/>
        <v>18</v>
      </c>
      <c r="I77" s="12">
        <f t="shared" si="57"/>
        <v>1264</v>
      </c>
      <c r="J77" s="12">
        <f t="shared" ref="J77:AC77" si="58">SUM(J78:J88)</f>
        <v>3103</v>
      </c>
      <c r="K77" s="12">
        <f t="shared" si="58"/>
        <v>247.1</v>
      </c>
      <c r="L77" s="12">
        <f t="shared" si="58"/>
        <v>84555</v>
      </c>
      <c r="M77" s="12">
        <f t="shared" si="58"/>
        <v>0.3489</v>
      </c>
      <c r="N77" s="12">
        <f t="shared" si="58"/>
        <v>1675</v>
      </c>
      <c r="O77" s="12">
        <f t="shared" si="58"/>
        <v>864</v>
      </c>
      <c r="P77" s="12">
        <f t="shared" si="58"/>
        <v>641</v>
      </c>
      <c r="Q77" s="12">
        <f t="shared" si="58"/>
        <v>147</v>
      </c>
      <c r="R77" s="12">
        <f t="shared" si="58"/>
        <v>23</v>
      </c>
      <c r="S77" s="12">
        <f t="shared" si="58"/>
        <v>1015</v>
      </c>
      <c r="T77" s="12">
        <f t="shared" si="58"/>
        <v>2690</v>
      </c>
      <c r="U77" s="12">
        <f t="shared" si="58"/>
        <v>218.25</v>
      </c>
      <c r="V77" s="12">
        <f t="shared" si="58"/>
        <v>465.35</v>
      </c>
      <c r="W77" s="12"/>
      <c r="X77" s="12">
        <f t="shared" si="58"/>
        <v>372.24</v>
      </c>
      <c r="Y77" s="12">
        <f t="shared" si="58"/>
        <v>93.11</v>
      </c>
      <c r="Z77" s="12">
        <f t="shared" si="58"/>
        <v>369.72</v>
      </c>
      <c r="AA77" s="21">
        <f t="shared" si="58"/>
        <v>2.52</v>
      </c>
      <c r="AB77" s="12">
        <f t="shared" si="58"/>
        <v>369.72</v>
      </c>
      <c r="AC77" s="12">
        <f t="shared" si="58"/>
        <v>372.24</v>
      </c>
    </row>
    <row r="78" s="2" customFormat="1" ht="15" customHeight="1" spans="1:29">
      <c r="A78" s="9" t="s">
        <v>95</v>
      </c>
      <c r="B78" s="9">
        <v>481</v>
      </c>
      <c r="C78" s="13">
        <v>0.0042</v>
      </c>
      <c r="D78" s="9">
        <f t="shared" ref="D78:D88" si="59">E78+F78+G78+H78</f>
        <v>0</v>
      </c>
      <c r="E78" s="9">
        <v>0</v>
      </c>
      <c r="F78" s="9">
        <v>0</v>
      </c>
      <c r="G78" s="9">
        <v>0</v>
      </c>
      <c r="H78" s="9">
        <v>0</v>
      </c>
      <c r="I78" s="9">
        <v>2</v>
      </c>
      <c r="J78" s="9">
        <f t="shared" ref="J77:J88" si="60">I78+D78</f>
        <v>2</v>
      </c>
      <c r="K78" s="9">
        <f>ROUND(D78*0.1+I78*0.05,2)</f>
        <v>0.1</v>
      </c>
      <c r="L78" s="9">
        <v>823</v>
      </c>
      <c r="M78" s="13">
        <v>0.0024</v>
      </c>
      <c r="N78" s="9">
        <f>O78+P78+Q78+R78</f>
        <v>0</v>
      </c>
      <c r="O78" s="9">
        <v>0</v>
      </c>
      <c r="P78" s="9">
        <v>0</v>
      </c>
      <c r="Q78" s="9">
        <v>0</v>
      </c>
      <c r="R78" s="9">
        <v>0</v>
      </c>
      <c r="S78" s="9">
        <v>2</v>
      </c>
      <c r="T78" s="9">
        <f>N78+S78</f>
        <v>2</v>
      </c>
      <c r="U78" s="9">
        <f>ROUND(N78*0.1+S78*0.05,2)</f>
        <v>0.1</v>
      </c>
      <c r="V78" s="9">
        <f>U78+K78</f>
        <v>0.2</v>
      </c>
      <c r="W78" s="9">
        <v>0.6</v>
      </c>
      <c r="X78" s="9">
        <f>ROUND(V78*W78,2)</f>
        <v>0.12</v>
      </c>
      <c r="Y78" s="9">
        <f>V78-X78</f>
        <v>0.08</v>
      </c>
      <c r="Z78" s="22">
        <v>0.72</v>
      </c>
      <c r="AA78" s="23">
        <f t="shared" si="56"/>
        <v>-0.6</v>
      </c>
      <c r="AB78" s="22">
        <v>0.72</v>
      </c>
      <c r="AC78" s="9">
        <f t="shared" si="55"/>
        <v>0.12</v>
      </c>
    </row>
    <row r="79" s="2" customFormat="1" ht="15" customHeight="1" spans="1:29">
      <c r="A79" s="9" t="s">
        <v>96</v>
      </c>
      <c r="B79" s="9">
        <v>13620</v>
      </c>
      <c r="C79" s="13">
        <v>0.0212</v>
      </c>
      <c r="D79" s="9">
        <f t="shared" si="59"/>
        <v>168</v>
      </c>
      <c r="E79" s="9">
        <v>80</v>
      </c>
      <c r="F79" s="9">
        <v>62</v>
      </c>
      <c r="G79" s="9">
        <v>26</v>
      </c>
      <c r="H79" s="9">
        <v>0</v>
      </c>
      <c r="I79" s="9">
        <v>120</v>
      </c>
      <c r="J79" s="9">
        <f t="shared" si="60"/>
        <v>288</v>
      </c>
      <c r="K79" s="9">
        <f t="shared" ref="K79:K88" si="61">ROUND(D79*0.1+I79*0.05,2)</f>
        <v>22.8</v>
      </c>
      <c r="L79" s="9">
        <v>12792</v>
      </c>
      <c r="M79" s="13">
        <v>0.0192</v>
      </c>
      <c r="N79" s="9">
        <f t="shared" ref="N79:N97" si="62">O79+P79+Q79+R79</f>
        <v>162</v>
      </c>
      <c r="O79" s="9">
        <v>66</v>
      </c>
      <c r="P79" s="9">
        <v>66</v>
      </c>
      <c r="Q79" s="9">
        <v>29</v>
      </c>
      <c r="R79" s="9">
        <v>1</v>
      </c>
      <c r="S79" s="9">
        <v>83</v>
      </c>
      <c r="T79" s="9">
        <f t="shared" ref="T79:T97" si="63">N79+S79</f>
        <v>245</v>
      </c>
      <c r="U79" s="9">
        <f t="shared" ref="U79:U97" si="64">ROUND(N79*0.1+S79*0.05,2)</f>
        <v>20.35</v>
      </c>
      <c r="V79" s="9">
        <f t="shared" ref="V79:V97" si="65">U79+K79</f>
        <v>43.15</v>
      </c>
      <c r="W79" s="9">
        <v>0.8</v>
      </c>
      <c r="X79" s="9">
        <f t="shared" ref="X79:X97" si="66">ROUND(V79*W79,2)</f>
        <v>34.52</v>
      </c>
      <c r="Y79" s="9">
        <f t="shared" ref="Y79:Y88" si="67">V79-X79</f>
        <v>8.63</v>
      </c>
      <c r="Z79" s="22">
        <v>39</v>
      </c>
      <c r="AA79" s="23">
        <f t="shared" si="56"/>
        <v>-4.48</v>
      </c>
      <c r="AB79" s="22">
        <v>35</v>
      </c>
      <c r="AC79" s="9">
        <f t="shared" si="55"/>
        <v>30.52</v>
      </c>
    </row>
    <row r="80" s="2" customFormat="1" ht="15" customHeight="1" spans="1:29">
      <c r="A80" s="9" t="s">
        <v>97</v>
      </c>
      <c r="B80" s="9">
        <v>5157</v>
      </c>
      <c r="C80" s="13">
        <v>0.0394</v>
      </c>
      <c r="D80" s="9">
        <f t="shared" si="59"/>
        <v>141</v>
      </c>
      <c r="E80" s="9">
        <v>87</v>
      </c>
      <c r="F80" s="9">
        <v>47</v>
      </c>
      <c r="G80" s="9">
        <v>6</v>
      </c>
      <c r="H80" s="9">
        <v>1</v>
      </c>
      <c r="I80" s="9">
        <v>62</v>
      </c>
      <c r="J80" s="9">
        <f t="shared" si="60"/>
        <v>203</v>
      </c>
      <c r="K80" s="9">
        <f t="shared" si="61"/>
        <v>17.2</v>
      </c>
      <c r="L80" s="9">
        <v>5218</v>
      </c>
      <c r="M80" s="13">
        <v>0.0337</v>
      </c>
      <c r="N80" s="9">
        <f t="shared" si="62"/>
        <v>132</v>
      </c>
      <c r="O80" s="9">
        <v>73</v>
      </c>
      <c r="P80" s="9">
        <v>54</v>
      </c>
      <c r="Q80" s="9">
        <v>4</v>
      </c>
      <c r="R80" s="9">
        <v>1</v>
      </c>
      <c r="S80" s="9">
        <v>44</v>
      </c>
      <c r="T80" s="9">
        <f t="shared" si="63"/>
        <v>176</v>
      </c>
      <c r="U80" s="9">
        <f t="shared" si="64"/>
        <v>15.4</v>
      </c>
      <c r="V80" s="9">
        <f t="shared" si="65"/>
        <v>32.6</v>
      </c>
      <c r="W80" s="9">
        <v>0.8</v>
      </c>
      <c r="X80" s="9">
        <f t="shared" si="66"/>
        <v>26.08</v>
      </c>
      <c r="Y80" s="9">
        <f t="shared" si="67"/>
        <v>6.52</v>
      </c>
      <c r="Z80" s="22">
        <v>25</v>
      </c>
      <c r="AA80" s="23">
        <f t="shared" si="56"/>
        <v>1.08</v>
      </c>
      <c r="AB80" s="22">
        <v>26</v>
      </c>
      <c r="AC80" s="9">
        <f t="shared" si="55"/>
        <v>27.08</v>
      </c>
    </row>
    <row r="81" s="2" customFormat="1" ht="15" customHeight="1" spans="1:29">
      <c r="A81" s="9" t="s">
        <v>98</v>
      </c>
      <c r="B81" s="9">
        <v>6919</v>
      </c>
      <c r="C81" s="13">
        <v>0.0452</v>
      </c>
      <c r="D81" s="9">
        <f t="shared" si="59"/>
        <v>168</v>
      </c>
      <c r="E81" s="9">
        <v>89</v>
      </c>
      <c r="F81" s="9">
        <v>71</v>
      </c>
      <c r="G81" s="9">
        <v>5</v>
      </c>
      <c r="H81" s="9">
        <v>3</v>
      </c>
      <c r="I81" s="9">
        <v>145</v>
      </c>
      <c r="J81" s="9">
        <f t="shared" si="60"/>
        <v>313</v>
      </c>
      <c r="K81" s="9">
        <f t="shared" si="61"/>
        <v>24.05</v>
      </c>
      <c r="L81" s="9">
        <v>7010</v>
      </c>
      <c r="M81" s="13">
        <v>0.0401</v>
      </c>
      <c r="N81" s="9">
        <f t="shared" si="62"/>
        <v>156</v>
      </c>
      <c r="O81" s="9">
        <v>70</v>
      </c>
      <c r="P81" s="9">
        <v>73</v>
      </c>
      <c r="Q81" s="9">
        <v>8</v>
      </c>
      <c r="R81" s="9">
        <v>5</v>
      </c>
      <c r="S81" s="9">
        <v>125</v>
      </c>
      <c r="T81" s="9">
        <f t="shared" si="63"/>
        <v>281</v>
      </c>
      <c r="U81" s="9">
        <f t="shared" si="64"/>
        <v>21.85</v>
      </c>
      <c r="V81" s="9">
        <f t="shared" si="65"/>
        <v>45.9</v>
      </c>
      <c r="W81" s="9">
        <v>0.8</v>
      </c>
      <c r="X81" s="9">
        <f t="shared" si="66"/>
        <v>36.72</v>
      </c>
      <c r="Y81" s="9">
        <f t="shared" si="67"/>
        <v>9.18000000000001</v>
      </c>
      <c r="Z81" s="22">
        <v>32</v>
      </c>
      <c r="AA81" s="23">
        <f t="shared" si="56"/>
        <v>4.72</v>
      </c>
      <c r="AB81" s="22">
        <v>36</v>
      </c>
      <c r="AC81" s="9">
        <f t="shared" si="55"/>
        <v>40.72</v>
      </c>
    </row>
    <row r="82" s="2" customFormat="1" ht="15" customHeight="1" spans="1:29">
      <c r="A82" s="9" t="s">
        <v>99</v>
      </c>
      <c r="B82" s="9">
        <v>4201</v>
      </c>
      <c r="C82" s="13">
        <v>0.0557</v>
      </c>
      <c r="D82" s="9">
        <f t="shared" si="59"/>
        <v>127</v>
      </c>
      <c r="E82" s="9">
        <v>73</v>
      </c>
      <c r="F82" s="9">
        <v>27</v>
      </c>
      <c r="G82" s="9">
        <v>26</v>
      </c>
      <c r="H82" s="9">
        <v>1</v>
      </c>
      <c r="I82" s="9">
        <v>107</v>
      </c>
      <c r="J82" s="9">
        <f t="shared" si="60"/>
        <v>234</v>
      </c>
      <c r="K82" s="9">
        <f t="shared" si="61"/>
        <v>18.05</v>
      </c>
      <c r="L82" s="9">
        <v>4259</v>
      </c>
      <c r="M82" s="13">
        <v>0.0369</v>
      </c>
      <c r="N82" s="9">
        <f t="shared" si="62"/>
        <v>85</v>
      </c>
      <c r="O82" s="9">
        <v>52</v>
      </c>
      <c r="P82" s="9">
        <v>20</v>
      </c>
      <c r="Q82" s="9">
        <v>10</v>
      </c>
      <c r="R82" s="9">
        <v>3</v>
      </c>
      <c r="S82" s="9">
        <v>72</v>
      </c>
      <c r="T82" s="9">
        <f t="shared" si="63"/>
        <v>157</v>
      </c>
      <c r="U82" s="9">
        <f t="shared" si="64"/>
        <v>12.1</v>
      </c>
      <c r="V82" s="9">
        <f t="shared" si="65"/>
        <v>30.15</v>
      </c>
      <c r="W82" s="9">
        <v>0.8</v>
      </c>
      <c r="X82" s="9">
        <f t="shared" si="66"/>
        <v>24.12</v>
      </c>
      <c r="Y82" s="9">
        <f t="shared" si="67"/>
        <v>6.03</v>
      </c>
      <c r="Z82" s="22">
        <v>27</v>
      </c>
      <c r="AA82" s="23">
        <f t="shared" si="56"/>
        <v>-2.88</v>
      </c>
      <c r="AB82" s="22">
        <v>24</v>
      </c>
      <c r="AC82" s="9">
        <f t="shared" si="55"/>
        <v>21.12</v>
      </c>
    </row>
    <row r="83" s="2" customFormat="1" ht="15" customHeight="1" spans="1:29">
      <c r="A83" s="9" t="s">
        <v>100</v>
      </c>
      <c r="B83" s="9">
        <v>5269</v>
      </c>
      <c r="C83" s="13">
        <v>0.0531</v>
      </c>
      <c r="D83" s="9">
        <f t="shared" si="59"/>
        <v>256</v>
      </c>
      <c r="E83" s="9">
        <v>183</v>
      </c>
      <c r="F83" s="9">
        <v>64</v>
      </c>
      <c r="G83" s="9">
        <v>7</v>
      </c>
      <c r="H83" s="9">
        <v>2</v>
      </c>
      <c r="I83" s="9">
        <v>24</v>
      </c>
      <c r="J83" s="9">
        <f t="shared" si="60"/>
        <v>280</v>
      </c>
      <c r="K83" s="9">
        <f t="shared" si="61"/>
        <v>26.8</v>
      </c>
      <c r="L83" s="9">
        <v>4716</v>
      </c>
      <c r="M83" s="13">
        <v>0.0473</v>
      </c>
      <c r="N83" s="9">
        <f t="shared" si="62"/>
        <v>205</v>
      </c>
      <c r="O83" s="9">
        <v>130</v>
      </c>
      <c r="P83" s="9">
        <v>68</v>
      </c>
      <c r="Q83" s="9">
        <v>5</v>
      </c>
      <c r="R83" s="9">
        <v>2</v>
      </c>
      <c r="S83" s="9">
        <v>18</v>
      </c>
      <c r="T83" s="9">
        <f t="shared" si="63"/>
        <v>223</v>
      </c>
      <c r="U83" s="9">
        <f t="shared" si="64"/>
        <v>21.4</v>
      </c>
      <c r="V83" s="9">
        <f t="shared" si="65"/>
        <v>48.2</v>
      </c>
      <c r="W83" s="9">
        <v>0.8</v>
      </c>
      <c r="X83" s="9">
        <f t="shared" si="66"/>
        <v>38.56</v>
      </c>
      <c r="Y83" s="9">
        <f t="shared" si="67"/>
        <v>9.64</v>
      </c>
      <c r="Z83" s="22">
        <v>38</v>
      </c>
      <c r="AA83" s="23">
        <f t="shared" si="56"/>
        <v>0.560000000000002</v>
      </c>
      <c r="AB83" s="22">
        <v>38</v>
      </c>
      <c r="AC83" s="9">
        <f t="shared" si="55"/>
        <v>38.56</v>
      </c>
    </row>
    <row r="84" s="2" customFormat="1" ht="15" customHeight="1" spans="1:29">
      <c r="A84" s="9" t="s">
        <v>101</v>
      </c>
      <c r="B84" s="9">
        <v>7118</v>
      </c>
      <c r="C84" s="13">
        <v>0.0525</v>
      </c>
      <c r="D84" s="9">
        <f t="shared" si="59"/>
        <v>308</v>
      </c>
      <c r="E84" s="9">
        <v>184</v>
      </c>
      <c r="F84" s="9">
        <v>110</v>
      </c>
      <c r="G84" s="9">
        <v>14</v>
      </c>
      <c r="H84" s="9">
        <v>0</v>
      </c>
      <c r="I84" s="9">
        <v>66</v>
      </c>
      <c r="J84" s="9">
        <f t="shared" si="60"/>
        <v>374</v>
      </c>
      <c r="K84" s="9">
        <f t="shared" si="61"/>
        <v>34.1</v>
      </c>
      <c r="L84" s="9">
        <v>6883</v>
      </c>
      <c r="M84" s="13">
        <v>0.0545</v>
      </c>
      <c r="N84" s="9">
        <f t="shared" si="62"/>
        <v>316</v>
      </c>
      <c r="O84" s="9">
        <v>178</v>
      </c>
      <c r="P84" s="9">
        <v>119</v>
      </c>
      <c r="Q84" s="9">
        <v>19</v>
      </c>
      <c r="R84" s="9">
        <v>0</v>
      </c>
      <c r="S84" s="9">
        <v>59</v>
      </c>
      <c r="T84" s="9">
        <f t="shared" si="63"/>
        <v>375</v>
      </c>
      <c r="U84" s="9">
        <f t="shared" si="64"/>
        <v>34.55</v>
      </c>
      <c r="V84" s="9">
        <f t="shared" si="65"/>
        <v>68.65</v>
      </c>
      <c r="W84" s="9">
        <v>0.8</v>
      </c>
      <c r="X84" s="9">
        <f t="shared" si="66"/>
        <v>54.92</v>
      </c>
      <c r="Y84" s="9">
        <f t="shared" si="67"/>
        <v>13.73</v>
      </c>
      <c r="Z84" s="22">
        <v>50</v>
      </c>
      <c r="AA84" s="23">
        <f t="shared" si="56"/>
        <v>4.92</v>
      </c>
      <c r="AB84" s="22">
        <v>55</v>
      </c>
      <c r="AC84" s="9">
        <f t="shared" si="55"/>
        <v>59.92</v>
      </c>
    </row>
    <row r="85" s="2" customFormat="1" ht="15" customHeight="1" spans="1:29">
      <c r="A85" s="9" t="s">
        <v>102</v>
      </c>
      <c r="B85" s="9">
        <v>9235</v>
      </c>
      <c r="C85" s="13">
        <v>0.0514</v>
      </c>
      <c r="D85" s="9">
        <f t="shared" si="59"/>
        <v>149</v>
      </c>
      <c r="E85" s="9">
        <v>68</v>
      </c>
      <c r="F85" s="9">
        <v>65</v>
      </c>
      <c r="G85" s="9">
        <v>14</v>
      </c>
      <c r="H85" s="9">
        <v>2</v>
      </c>
      <c r="I85" s="9">
        <v>326</v>
      </c>
      <c r="J85" s="9">
        <f t="shared" si="60"/>
        <v>475</v>
      </c>
      <c r="K85" s="9">
        <f t="shared" si="61"/>
        <v>31.2</v>
      </c>
      <c r="L85" s="9">
        <v>9509</v>
      </c>
      <c r="M85" s="13">
        <v>0.0398</v>
      </c>
      <c r="N85" s="9">
        <f t="shared" si="62"/>
        <v>136</v>
      </c>
      <c r="O85" s="9">
        <v>60</v>
      </c>
      <c r="P85" s="9">
        <v>56</v>
      </c>
      <c r="Q85" s="9">
        <v>16</v>
      </c>
      <c r="R85" s="9">
        <v>4</v>
      </c>
      <c r="S85" s="9">
        <v>242</v>
      </c>
      <c r="T85" s="9">
        <f t="shared" si="63"/>
        <v>378</v>
      </c>
      <c r="U85" s="9">
        <f t="shared" si="64"/>
        <v>25.7</v>
      </c>
      <c r="V85" s="9">
        <f t="shared" si="65"/>
        <v>56.9</v>
      </c>
      <c r="W85" s="9">
        <v>0.8</v>
      </c>
      <c r="X85" s="9">
        <f t="shared" si="66"/>
        <v>45.52</v>
      </c>
      <c r="Y85" s="9">
        <f t="shared" si="67"/>
        <v>11.38</v>
      </c>
      <c r="Z85" s="22">
        <v>50</v>
      </c>
      <c r="AA85" s="23">
        <f t="shared" si="56"/>
        <v>-4.48</v>
      </c>
      <c r="AB85" s="22">
        <v>45</v>
      </c>
      <c r="AC85" s="9">
        <f t="shared" si="55"/>
        <v>40.52</v>
      </c>
    </row>
    <row r="86" s="2" customFormat="1" ht="17" customHeight="1" spans="1:29">
      <c r="A86" s="9" t="s">
        <v>103</v>
      </c>
      <c r="B86" s="9">
        <v>9489</v>
      </c>
      <c r="C86" s="13">
        <v>0.0218</v>
      </c>
      <c r="D86" s="9">
        <f t="shared" si="59"/>
        <v>121</v>
      </c>
      <c r="E86" s="9">
        <v>68</v>
      </c>
      <c r="F86" s="9">
        <v>42</v>
      </c>
      <c r="G86" s="9">
        <v>10</v>
      </c>
      <c r="H86" s="9">
        <v>1</v>
      </c>
      <c r="I86" s="9">
        <v>86</v>
      </c>
      <c r="J86" s="9">
        <f t="shared" si="60"/>
        <v>207</v>
      </c>
      <c r="K86" s="9">
        <f t="shared" si="61"/>
        <v>16.4</v>
      </c>
      <c r="L86" s="9">
        <v>9850</v>
      </c>
      <c r="M86" s="13">
        <v>0.0204</v>
      </c>
      <c r="N86" s="9">
        <f t="shared" si="62"/>
        <v>108</v>
      </c>
      <c r="O86" s="9">
        <v>61</v>
      </c>
      <c r="P86" s="9">
        <v>41</v>
      </c>
      <c r="Q86" s="9">
        <v>6</v>
      </c>
      <c r="R86" s="9">
        <v>0</v>
      </c>
      <c r="S86" s="9">
        <v>93</v>
      </c>
      <c r="T86" s="9">
        <f t="shared" si="63"/>
        <v>201</v>
      </c>
      <c r="U86" s="9">
        <f t="shared" si="64"/>
        <v>15.45</v>
      </c>
      <c r="V86" s="9">
        <f t="shared" si="65"/>
        <v>31.85</v>
      </c>
      <c r="W86" s="9">
        <v>0.8</v>
      </c>
      <c r="X86" s="9">
        <f t="shared" si="66"/>
        <v>25.48</v>
      </c>
      <c r="Y86" s="9">
        <f t="shared" si="67"/>
        <v>6.37</v>
      </c>
      <c r="Z86" s="22">
        <v>23</v>
      </c>
      <c r="AA86" s="23">
        <f t="shared" si="56"/>
        <v>2.48</v>
      </c>
      <c r="AB86" s="22">
        <v>25</v>
      </c>
      <c r="AC86" s="9">
        <f t="shared" si="55"/>
        <v>27.48</v>
      </c>
    </row>
    <row r="87" s="2" customFormat="1" ht="18" customHeight="1" spans="1:29">
      <c r="A87" s="9" t="s">
        <v>104</v>
      </c>
      <c r="B87" s="9">
        <v>12783</v>
      </c>
      <c r="C87" s="13">
        <v>0.0362</v>
      </c>
      <c r="D87" s="9">
        <f t="shared" si="59"/>
        <v>221</v>
      </c>
      <c r="E87" s="9">
        <v>108</v>
      </c>
      <c r="F87" s="9">
        <v>80</v>
      </c>
      <c r="G87" s="9">
        <v>25</v>
      </c>
      <c r="H87" s="9">
        <v>8</v>
      </c>
      <c r="I87" s="9">
        <v>242</v>
      </c>
      <c r="J87" s="9">
        <f t="shared" si="60"/>
        <v>463</v>
      </c>
      <c r="K87" s="9">
        <f t="shared" si="61"/>
        <v>34.2</v>
      </c>
      <c r="L87" s="9">
        <v>12839</v>
      </c>
      <c r="M87" s="13">
        <v>0.0324</v>
      </c>
      <c r="N87" s="9">
        <f t="shared" si="62"/>
        <v>210</v>
      </c>
      <c r="O87" s="9">
        <v>96</v>
      </c>
      <c r="P87" s="9">
        <v>89</v>
      </c>
      <c r="Q87" s="9">
        <v>19</v>
      </c>
      <c r="R87" s="9">
        <v>6</v>
      </c>
      <c r="S87" s="9">
        <v>206</v>
      </c>
      <c r="T87" s="9">
        <f t="shared" si="63"/>
        <v>416</v>
      </c>
      <c r="U87" s="9">
        <f t="shared" si="64"/>
        <v>31.3</v>
      </c>
      <c r="V87" s="9">
        <f t="shared" si="65"/>
        <v>65.5</v>
      </c>
      <c r="W87" s="9">
        <v>0.8</v>
      </c>
      <c r="X87" s="9">
        <f t="shared" si="66"/>
        <v>52.4</v>
      </c>
      <c r="Y87" s="9">
        <f t="shared" si="67"/>
        <v>13.1</v>
      </c>
      <c r="Z87" s="22">
        <v>53</v>
      </c>
      <c r="AA87" s="23">
        <f t="shared" si="56"/>
        <v>-0.600000000000001</v>
      </c>
      <c r="AB87" s="22">
        <v>52</v>
      </c>
      <c r="AC87" s="9">
        <f t="shared" si="55"/>
        <v>51.4</v>
      </c>
    </row>
    <row r="88" s="2" customFormat="1" ht="19" customHeight="1" spans="1:29">
      <c r="A88" s="9" t="s">
        <v>105</v>
      </c>
      <c r="B88" s="9">
        <v>10828</v>
      </c>
      <c r="C88" s="13">
        <v>0.0244</v>
      </c>
      <c r="D88" s="9">
        <f t="shared" si="59"/>
        <v>180</v>
      </c>
      <c r="E88" s="9">
        <v>99</v>
      </c>
      <c r="F88" s="9">
        <v>44</v>
      </c>
      <c r="G88" s="9">
        <v>37</v>
      </c>
      <c r="H88" s="9">
        <v>0</v>
      </c>
      <c r="I88" s="9">
        <v>84</v>
      </c>
      <c r="J88" s="9">
        <f t="shared" si="60"/>
        <v>264</v>
      </c>
      <c r="K88" s="9">
        <f t="shared" si="61"/>
        <v>22.2</v>
      </c>
      <c r="L88" s="9">
        <v>10656</v>
      </c>
      <c r="M88" s="13">
        <v>0.0222</v>
      </c>
      <c r="N88" s="9">
        <f t="shared" si="62"/>
        <v>165</v>
      </c>
      <c r="O88" s="9">
        <v>78</v>
      </c>
      <c r="P88" s="9">
        <v>55</v>
      </c>
      <c r="Q88" s="9">
        <v>31</v>
      </c>
      <c r="R88" s="9">
        <v>1</v>
      </c>
      <c r="S88" s="9">
        <v>71</v>
      </c>
      <c r="T88" s="9">
        <f t="shared" si="63"/>
        <v>236</v>
      </c>
      <c r="U88" s="9">
        <f t="shared" si="64"/>
        <v>20.05</v>
      </c>
      <c r="V88" s="9">
        <f t="shared" si="65"/>
        <v>42.25</v>
      </c>
      <c r="W88" s="9">
        <v>0.8</v>
      </c>
      <c r="X88" s="9">
        <f t="shared" si="66"/>
        <v>33.8</v>
      </c>
      <c r="Y88" s="9">
        <f t="shared" si="67"/>
        <v>8.45</v>
      </c>
      <c r="Z88" s="22">
        <v>32</v>
      </c>
      <c r="AA88" s="23">
        <f t="shared" si="56"/>
        <v>1.8</v>
      </c>
      <c r="AB88" s="22">
        <v>33</v>
      </c>
      <c r="AC88" s="9">
        <f t="shared" si="55"/>
        <v>34.8</v>
      </c>
    </row>
    <row r="89" s="3" customFormat="1" ht="15" customHeight="1" spans="1:29">
      <c r="A89" s="12" t="s">
        <v>106</v>
      </c>
      <c r="B89" s="12"/>
      <c r="C89" s="12"/>
      <c r="D89" s="12">
        <f>SUM(D90:D97)</f>
        <v>4265</v>
      </c>
      <c r="E89" s="12">
        <f t="shared" ref="E89:J89" si="68">SUM(E90:E97)</f>
        <v>3100</v>
      </c>
      <c r="F89" s="12">
        <f t="shared" si="68"/>
        <v>869</v>
      </c>
      <c r="G89" s="12">
        <f t="shared" si="68"/>
        <v>254</v>
      </c>
      <c r="H89" s="12">
        <f t="shared" si="68"/>
        <v>42</v>
      </c>
      <c r="I89" s="12">
        <f t="shared" si="68"/>
        <v>416</v>
      </c>
      <c r="J89" s="12">
        <f t="shared" si="68"/>
        <v>4681</v>
      </c>
      <c r="K89" s="12">
        <f t="shared" ref="K89:AC89" si="69">SUM(K90:K97)</f>
        <v>447.3</v>
      </c>
      <c r="L89" s="12">
        <f t="shared" si="69"/>
        <v>140206</v>
      </c>
      <c r="M89" s="12">
        <f t="shared" si="69"/>
        <v>0.229</v>
      </c>
      <c r="N89" s="12">
        <f t="shared" si="62"/>
        <v>3840</v>
      </c>
      <c r="O89" s="12">
        <f t="shared" si="69"/>
        <v>2646</v>
      </c>
      <c r="P89" s="12">
        <f t="shared" si="69"/>
        <v>891</v>
      </c>
      <c r="Q89" s="12">
        <f t="shared" si="69"/>
        <v>243</v>
      </c>
      <c r="R89" s="12">
        <f t="shared" si="69"/>
        <v>60</v>
      </c>
      <c r="S89" s="12">
        <f t="shared" si="69"/>
        <v>410</v>
      </c>
      <c r="T89" s="12">
        <f t="shared" si="69"/>
        <v>4250</v>
      </c>
      <c r="U89" s="12">
        <f t="shared" si="69"/>
        <v>404.5</v>
      </c>
      <c r="V89" s="12">
        <f t="shared" si="69"/>
        <v>851.8</v>
      </c>
      <c r="W89" s="12"/>
      <c r="X89" s="12">
        <f t="shared" si="69"/>
        <v>627.12</v>
      </c>
      <c r="Y89" s="12">
        <f t="shared" si="69"/>
        <v>224.68</v>
      </c>
      <c r="Z89" s="12">
        <f t="shared" si="69"/>
        <v>581.98</v>
      </c>
      <c r="AA89" s="21">
        <f t="shared" si="69"/>
        <v>45.14</v>
      </c>
      <c r="AB89" s="12">
        <f t="shared" si="69"/>
        <v>638.98</v>
      </c>
      <c r="AC89" s="12">
        <f t="shared" si="69"/>
        <v>684.12</v>
      </c>
    </row>
    <row r="90" s="2" customFormat="1" ht="15" customHeight="1" spans="1:29">
      <c r="A90" s="9" t="s">
        <v>107</v>
      </c>
      <c r="B90" s="9">
        <v>1132</v>
      </c>
      <c r="C90" s="13">
        <v>0.0035</v>
      </c>
      <c r="D90" s="9">
        <f t="shared" ref="D90:D97" si="70">E90+F90+G90+H90</f>
        <v>4</v>
      </c>
      <c r="E90" s="9">
        <v>2</v>
      </c>
      <c r="F90" s="9">
        <v>0</v>
      </c>
      <c r="G90" s="9">
        <v>2</v>
      </c>
      <c r="H90" s="9">
        <v>0</v>
      </c>
      <c r="I90" s="9">
        <v>0</v>
      </c>
      <c r="J90" s="9">
        <f t="shared" ref="J90:J97" si="71">I90+D90</f>
        <v>4</v>
      </c>
      <c r="K90" s="9">
        <f>ROUND(D90*0.1+I90*0.05,2)</f>
        <v>0.4</v>
      </c>
      <c r="L90" s="9">
        <v>1228</v>
      </c>
      <c r="M90" s="13">
        <v>0.0024</v>
      </c>
      <c r="N90" s="9">
        <f t="shared" si="62"/>
        <v>3</v>
      </c>
      <c r="O90" s="9">
        <v>2</v>
      </c>
      <c r="P90" s="9">
        <v>0</v>
      </c>
      <c r="Q90" s="9">
        <v>1</v>
      </c>
      <c r="R90" s="9">
        <v>0</v>
      </c>
      <c r="S90" s="9">
        <v>0</v>
      </c>
      <c r="T90" s="9">
        <f t="shared" si="63"/>
        <v>3</v>
      </c>
      <c r="U90" s="9">
        <f t="shared" si="64"/>
        <v>0.3</v>
      </c>
      <c r="V90" s="9">
        <f t="shared" si="65"/>
        <v>0.7</v>
      </c>
      <c r="W90" s="9">
        <v>0.4</v>
      </c>
      <c r="X90" s="9">
        <f t="shared" si="66"/>
        <v>0.28</v>
      </c>
      <c r="Y90" s="9">
        <f>V90-X90</f>
        <v>0.42</v>
      </c>
      <c r="Z90" s="22">
        <v>0.7</v>
      </c>
      <c r="AA90" s="23">
        <f t="shared" si="56"/>
        <v>-0.42</v>
      </c>
      <c r="AB90" s="22">
        <v>0.7</v>
      </c>
      <c r="AC90" s="9">
        <f t="shared" si="55"/>
        <v>0.28</v>
      </c>
    </row>
    <row r="91" s="2" customFormat="1" ht="15" customHeight="1" spans="1:29">
      <c r="A91" s="9" t="s">
        <v>108</v>
      </c>
      <c r="B91" s="9">
        <v>44380</v>
      </c>
      <c r="C91" s="13">
        <v>0.0176</v>
      </c>
      <c r="D91" s="9">
        <f t="shared" si="70"/>
        <v>576</v>
      </c>
      <c r="E91" s="9">
        <v>372</v>
      </c>
      <c r="F91" s="9">
        <v>98</v>
      </c>
      <c r="G91" s="9">
        <v>98</v>
      </c>
      <c r="H91" s="9">
        <v>8</v>
      </c>
      <c r="I91" s="9">
        <v>207</v>
      </c>
      <c r="J91" s="9">
        <f t="shared" si="71"/>
        <v>783</v>
      </c>
      <c r="K91" s="9">
        <f t="shared" ref="K91:K97" si="72">ROUND(D91*0.1+I91*0.05,2)</f>
        <v>67.95</v>
      </c>
      <c r="L91" s="9">
        <v>41240</v>
      </c>
      <c r="M91" s="13">
        <v>0.0192</v>
      </c>
      <c r="N91" s="9">
        <f t="shared" si="62"/>
        <v>552</v>
      </c>
      <c r="O91" s="9">
        <v>365</v>
      </c>
      <c r="P91" s="9">
        <v>96</v>
      </c>
      <c r="Q91" s="9">
        <v>85</v>
      </c>
      <c r="R91" s="9">
        <v>6</v>
      </c>
      <c r="S91" s="9">
        <v>239</v>
      </c>
      <c r="T91" s="9">
        <f t="shared" si="63"/>
        <v>791</v>
      </c>
      <c r="U91" s="9">
        <f t="shared" si="64"/>
        <v>67.15</v>
      </c>
      <c r="V91" s="9">
        <f t="shared" si="65"/>
        <v>135.1</v>
      </c>
      <c r="W91" s="9">
        <v>0.4</v>
      </c>
      <c r="X91" s="9">
        <f t="shared" si="66"/>
        <v>54.04</v>
      </c>
      <c r="Y91" s="9">
        <f t="shared" ref="Y91:Y97" si="73">V91-X91</f>
        <v>81.06</v>
      </c>
      <c r="Z91" s="22">
        <v>63</v>
      </c>
      <c r="AA91" s="23">
        <f t="shared" si="56"/>
        <v>-8.96</v>
      </c>
      <c r="AB91" s="22">
        <v>55</v>
      </c>
      <c r="AC91" s="9">
        <f t="shared" si="55"/>
        <v>46.04</v>
      </c>
    </row>
    <row r="92" s="2" customFormat="1" ht="15" customHeight="1" spans="1:29">
      <c r="A92" s="9" t="s">
        <v>109</v>
      </c>
      <c r="B92" s="9">
        <v>23771</v>
      </c>
      <c r="C92" s="13">
        <v>0.0426</v>
      </c>
      <c r="D92" s="9">
        <f t="shared" si="70"/>
        <v>914</v>
      </c>
      <c r="E92" s="9">
        <v>719</v>
      </c>
      <c r="F92" s="9">
        <v>162</v>
      </c>
      <c r="G92" s="9">
        <v>29</v>
      </c>
      <c r="H92" s="9">
        <v>4</v>
      </c>
      <c r="I92" s="9">
        <v>98</v>
      </c>
      <c r="J92" s="9">
        <f t="shared" si="71"/>
        <v>1012</v>
      </c>
      <c r="K92" s="9">
        <f t="shared" si="72"/>
        <v>96.3</v>
      </c>
      <c r="L92" s="9">
        <v>22388</v>
      </c>
      <c r="M92" s="13">
        <v>0.0407</v>
      </c>
      <c r="N92" s="9">
        <f t="shared" si="62"/>
        <v>844</v>
      </c>
      <c r="O92" s="9">
        <v>620</v>
      </c>
      <c r="P92" s="9">
        <v>184</v>
      </c>
      <c r="Q92" s="9">
        <v>32</v>
      </c>
      <c r="R92" s="9">
        <v>8</v>
      </c>
      <c r="S92" s="9">
        <v>68</v>
      </c>
      <c r="T92" s="9">
        <f t="shared" si="63"/>
        <v>912</v>
      </c>
      <c r="U92" s="9">
        <f t="shared" si="64"/>
        <v>87.8</v>
      </c>
      <c r="V92" s="9">
        <f t="shared" si="65"/>
        <v>184.1</v>
      </c>
      <c r="W92" s="9">
        <v>0.8</v>
      </c>
      <c r="X92" s="9">
        <f t="shared" si="66"/>
        <v>147.28</v>
      </c>
      <c r="Y92" s="9">
        <f t="shared" si="73"/>
        <v>36.82</v>
      </c>
      <c r="Z92" s="22">
        <v>160</v>
      </c>
      <c r="AA92" s="23">
        <f t="shared" si="56"/>
        <v>-12.72</v>
      </c>
      <c r="AB92" s="22">
        <v>150</v>
      </c>
      <c r="AC92" s="9">
        <f t="shared" si="55"/>
        <v>137.28</v>
      </c>
    </row>
    <row r="93" s="2" customFormat="1" ht="15" customHeight="1" spans="1:29">
      <c r="A93" s="9" t="s">
        <v>110</v>
      </c>
      <c r="B93" s="9">
        <v>19289</v>
      </c>
      <c r="C93" s="13">
        <v>0.0368</v>
      </c>
      <c r="D93" s="9">
        <f t="shared" si="70"/>
        <v>686</v>
      </c>
      <c r="E93" s="9">
        <v>450</v>
      </c>
      <c r="F93" s="9">
        <v>193</v>
      </c>
      <c r="G93" s="9">
        <v>39</v>
      </c>
      <c r="H93" s="9">
        <v>4</v>
      </c>
      <c r="I93" s="9">
        <v>24</v>
      </c>
      <c r="J93" s="9">
        <f t="shared" si="71"/>
        <v>710</v>
      </c>
      <c r="K93" s="9">
        <f t="shared" si="72"/>
        <v>69.8</v>
      </c>
      <c r="L93" s="9">
        <v>15151</v>
      </c>
      <c r="M93" s="13">
        <v>0.036</v>
      </c>
      <c r="N93" s="9">
        <f t="shared" si="62"/>
        <v>534</v>
      </c>
      <c r="O93" s="9">
        <v>356</v>
      </c>
      <c r="P93" s="9">
        <v>144</v>
      </c>
      <c r="Q93" s="9">
        <v>31</v>
      </c>
      <c r="R93" s="9">
        <v>3</v>
      </c>
      <c r="S93" s="9">
        <v>11</v>
      </c>
      <c r="T93" s="9">
        <f t="shared" si="63"/>
        <v>545</v>
      </c>
      <c r="U93" s="9">
        <f t="shared" si="64"/>
        <v>53.95</v>
      </c>
      <c r="V93" s="9">
        <f t="shared" si="65"/>
        <v>123.75</v>
      </c>
      <c r="W93" s="9">
        <v>0.8</v>
      </c>
      <c r="X93" s="9">
        <f t="shared" si="66"/>
        <v>99</v>
      </c>
      <c r="Y93" s="9">
        <f t="shared" si="73"/>
        <v>24.75</v>
      </c>
      <c r="Z93" s="22">
        <v>100.44</v>
      </c>
      <c r="AA93" s="23">
        <f t="shared" si="56"/>
        <v>-1.44</v>
      </c>
      <c r="AB93" s="22">
        <v>100.44</v>
      </c>
      <c r="AC93" s="9">
        <f t="shared" si="55"/>
        <v>99</v>
      </c>
    </row>
    <row r="94" s="2" customFormat="1" ht="15" customHeight="1" spans="1:29">
      <c r="A94" s="9" t="s">
        <v>111</v>
      </c>
      <c r="B94" s="9">
        <v>18699</v>
      </c>
      <c r="C94" s="13">
        <v>0.0394</v>
      </c>
      <c r="D94" s="9">
        <f t="shared" si="70"/>
        <v>724</v>
      </c>
      <c r="E94" s="9">
        <v>540</v>
      </c>
      <c r="F94" s="9">
        <v>142</v>
      </c>
      <c r="G94" s="9">
        <v>34</v>
      </c>
      <c r="H94" s="9">
        <v>8</v>
      </c>
      <c r="I94" s="9">
        <v>12</v>
      </c>
      <c r="J94" s="9">
        <f t="shared" si="71"/>
        <v>736</v>
      </c>
      <c r="K94" s="9">
        <f t="shared" si="72"/>
        <v>73</v>
      </c>
      <c r="L94" s="9">
        <v>19340</v>
      </c>
      <c r="M94" s="13">
        <v>0.0365</v>
      </c>
      <c r="N94" s="9">
        <f t="shared" si="62"/>
        <v>692</v>
      </c>
      <c r="O94" s="9">
        <v>461</v>
      </c>
      <c r="P94" s="9">
        <v>177</v>
      </c>
      <c r="Q94" s="9">
        <v>44</v>
      </c>
      <c r="R94" s="9">
        <v>10</v>
      </c>
      <c r="S94" s="9">
        <v>13</v>
      </c>
      <c r="T94" s="9">
        <f t="shared" si="63"/>
        <v>705</v>
      </c>
      <c r="U94" s="9">
        <f t="shared" si="64"/>
        <v>69.85</v>
      </c>
      <c r="V94" s="9">
        <f t="shared" si="65"/>
        <v>142.85</v>
      </c>
      <c r="W94" s="9">
        <v>0.8</v>
      </c>
      <c r="X94" s="9">
        <f t="shared" si="66"/>
        <v>114.28</v>
      </c>
      <c r="Y94" s="9">
        <f t="shared" si="73"/>
        <v>28.57</v>
      </c>
      <c r="Z94" s="22">
        <v>57.84</v>
      </c>
      <c r="AA94" s="23">
        <f t="shared" si="56"/>
        <v>56.44</v>
      </c>
      <c r="AB94" s="22">
        <v>115.84</v>
      </c>
      <c r="AC94" s="9">
        <f t="shared" si="55"/>
        <v>172.28</v>
      </c>
    </row>
    <row r="95" s="2" customFormat="1" ht="15" customHeight="1" spans="1:29">
      <c r="A95" s="9" t="s">
        <v>112</v>
      </c>
      <c r="B95" s="9">
        <v>14713</v>
      </c>
      <c r="C95" s="13">
        <v>0.0388</v>
      </c>
      <c r="D95" s="9">
        <f t="shared" si="70"/>
        <v>516</v>
      </c>
      <c r="E95" s="9">
        <v>375</v>
      </c>
      <c r="F95" s="9">
        <v>104</v>
      </c>
      <c r="G95" s="9">
        <v>23</v>
      </c>
      <c r="H95" s="9">
        <v>14</v>
      </c>
      <c r="I95" s="9">
        <v>55</v>
      </c>
      <c r="J95" s="9">
        <f t="shared" si="71"/>
        <v>571</v>
      </c>
      <c r="K95" s="9">
        <f t="shared" si="72"/>
        <v>54.35</v>
      </c>
      <c r="L95" s="9">
        <v>14557</v>
      </c>
      <c r="M95" s="13">
        <v>0.0384</v>
      </c>
      <c r="N95" s="9">
        <f t="shared" si="62"/>
        <v>513</v>
      </c>
      <c r="O95" s="9">
        <v>346</v>
      </c>
      <c r="P95" s="9">
        <v>117</v>
      </c>
      <c r="Q95" s="9">
        <v>23</v>
      </c>
      <c r="R95" s="9">
        <v>27</v>
      </c>
      <c r="S95" s="9">
        <v>46</v>
      </c>
      <c r="T95" s="9">
        <f t="shared" si="63"/>
        <v>559</v>
      </c>
      <c r="U95" s="9">
        <f t="shared" si="64"/>
        <v>53.6</v>
      </c>
      <c r="V95" s="9">
        <f t="shared" si="65"/>
        <v>107.95</v>
      </c>
      <c r="W95" s="9">
        <v>0.8</v>
      </c>
      <c r="X95" s="9">
        <f t="shared" si="66"/>
        <v>86.36</v>
      </c>
      <c r="Y95" s="9">
        <f t="shared" si="73"/>
        <v>21.59</v>
      </c>
      <c r="Z95" s="22">
        <v>90</v>
      </c>
      <c r="AA95" s="23">
        <f t="shared" si="56"/>
        <v>-3.64</v>
      </c>
      <c r="AB95" s="22">
        <v>90</v>
      </c>
      <c r="AC95" s="9">
        <f t="shared" si="55"/>
        <v>86.36</v>
      </c>
    </row>
    <row r="96" s="2" customFormat="1" ht="15" customHeight="1" spans="1:29">
      <c r="A96" s="9" t="s">
        <v>113</v>
      </c>
      <c r="B96" s="9">
        <v>13285</v>
      </c>
      <c r="C96" s="13">
        <v>0.0352</v>
      </c>
      <c r="D96" s="9">
        <f t="shared" si="70"/>
        <v>468</v>
      </c>
      <c r="E96" s="9">
        <v>365</v>
      </c>
      <c r="F96" s="9">
        <v>85</v>
      </c>
      <c r="G96" s="9">
        <v>16</v>
      </c>
      <c r="H96" s="9">
        <v>2</v>
      </c>
      <c r="I96" s="9">
        <v>0</v>
      </c>
      <c r="J96" s="9">
        <f t="shared" si="71"/>
        <v>468</v>
      </c>
      <c r="K96" s="9">
        <f t="shared" si="72"/>
        <v>46.8</v>
      </c>
      <c r="L96" s="9">
        <v>13390</v>
      </c>
      <c r="M96" s="13">
        <v>0.0302</v>
      </c>
      <c r="N96" s="9">
        <f t="shared" si="62"/>
        <v>392</v>
      </c>
      <c r="O96" s="9">
        <v>272</v>
      </c>
      <c r="P96" s="9">
        <v>96</v>
      </c>
      <c r="Q96" s="9">
        <v>19</v>
      </c>
      <c r="R96" s="9">
        <v>5</v>
      </c>
      <c r="S96" s="9">
        <v>12</v>
      </c>
      <c r="T96" s="9">
        <f t="shared" si="63"/>
        <v>404</v>
      </c>
      <c r="U96" s="9">
        <f t="shared" si="64"/>
        <v>39.8</v>
      </c>
      <c r="V96" s="9">
        <f t="shared" si="65"/>
        <v>86.6</v>
      </c>
      <c r="W96" s="9">
        <v>0.8</v>
      </c>
      <c r="X96" s="9">
        <f t="shared" si="66"/>
        <v>69.28</v>
      </c>
      <c r="Y96" s="9">
        <f t="shared" si="73"/>
        <v>17.32</v>
      </c>
      <c r="Z96" s="22">
        <v>60</v>
      </c>
      <c r="AA96" s="23">
        <f t="shared" si="56"/>
        <v>9.28</v>
      </c>
      <c r="AB96" s="22">
        <v>70</v>
      </c>
      <c r="AC96" s="9">
        <f t="shared" si="55"/>
        <v>79.28</v>
      </c>
    </row>
    <row r="97" s="2" customFormat="1" ht="15" customHeight="1" spans="1:29">
      <c r="A97" s="9" t="s">
        <v>114</v>
      </c>
      <c r="B97" s="9">
        <v>12040</v>
      </c>
      <c r="C97" s="13">
        <v>0.033</v>
      </c>
      <c r="D97" s="9">
        <f t="shared" si="70"/>
        <v>377</v>
      </c>
      <c r="E97" s="9">
        <v>277</v>
      </c>
      <c r="F97" s="9">
        <v>85</v>
      </c>
      <c r="G97" s="9">
        <v>13</v>
      </c>
      <c r="H97" s="9">
        <v>2</v>
      </c>
      <c r="I97" s="9">
        <v>20</v>
      </c>
      <c r="J97" s="9">
        <f t="shared" si="71"/>
        <v>397</v>
      </c>
      <c r="K97" s="9">
        <f t="shared" si="72"/>
        <v>38.7</v>
      </c>
      <c r="L97" s="9">
        <v>12912</v>
      </c>
      <c r="M97" s="13">
        <v>0.0256</v>
      </c>
      <c r="N97" s="9">
        <f t="shared" si="62"/>
        <v>310</v>
      </c>
      <c r="O97" s="9">
        <v>224</v>
      </c>
      <c r="P97" s="9">
        <v>77</v>
      </c>
      <c r="Q97" s="9">
        <v>8</v>
      </c>
      <c r="R97" s="9">
        <v>1</v>
      </c>
      <c r="S97" s="9">
        <v>21</v>
      </c>
      <c r="T97" s="9">
        <f t="shared" si="63"/>
        <v>331</v>
      </c>
      <c r="U97" s="9">
        <f t="shared" si="64"/>
        <v>32.05</v>
      </c>
      <c r="V97" s="9">
        <f t="shared" si="65"/>
        <v>70.75</v>
      </c>
      <c r="W97" s="9">
        <v>0.8</v>
      </c>
      <c r="X97" s="9">
        <f t="shared" si="66"/>
        <v>56.6</v>
      </c>
      <c r="Y97" s="9">
        <f t="shared" si="73"/>
        <v>14.15</v>
      </c>
      <c r="Z97" s="22">
        <v>50</v>
      </c>
      <c r="AA97" s="23">
        <f t="shared" si="56"/>
        <v>6.6</v>
      </c>
      <c r="AB97" s="22">
        <v>57</v>
      </c>
      <c r="AC97" s="9">
        <f t="shared" si="55"/>
        <v>63.6</v>
      </c>
    </row>
    <row r="98" s="3" customFormat="1" ht="15" customHeight="1" spans="1:29">
      <c r="A98" s="12" t="s">
        <v>115</v>
      </c>
      <c r="B98" s="12"/>
      <c r="C98" s="12"/>
      <c r="D98" s="12">
        <f>SUM(D99:D109)</f>
        <v>2682</v>
      </c>
      <c r="E98" s="12">
        <f>SUM(E99:E109)</f>
        <v>1599</v>
      </c>
      <c r="F98" s="12">
        <f t="shared" ref="E98:AC98" si="74">SUM(F99:F109)</f>
        <v>905</v>
      </c>
      <c r="G98" s="12">
        <f t="shared" si="74"/>
        <v>154</v>
      </c>
      <c r="H98" s="12">
        <f t="shared" si="74"/>
        <v>24</v>
      </c>
      <c r="I98" s="12">
        <f t="shared" si="74"/>
        <v>1198</v>
      </c>
      <c r="J98" s="12">
        <f t="shared" si="74"/>
        <v>3880</v>
      </c>
      <c r="K98" s="12">
        <f t="shared" si="74"/>
        <v>328.1</v>
      </c>
      <c r="L98" s="12">
        <f t="shared" si="74"/>
        <v>121484</v>
      </c>
      <c r="M98" s="12">
        <f t="shared" si="74"/>
        <v>0.3539</v>
      </c>
      <c r="N98" s="12">
        <f t="shared" si="74"/>
        <v>2429</v>
      </c>
      <c r="O98" s="12">
        <f t="shared" si="74"/>
        <v>1374</v>
      </c>
      <c r="P98" s="12">
        <f t="shared" si="74"/>
        <v>883</v>
      </c>
      <c r="Q98" s="12">
        <f t="shared" si="74"/>
        <v>143</v>
      </c>
      <c r="R98" s="12">
        <f t="shared" si="74"/>
        <v>29</v>
      </c>
      <c r="S98" s="12">
        <f t="shared" si="74"/>
        <v>1017</v>
      </c>
      <c r="T98" s="12">
        <f t="shared" si="74"/>
        <v>3446</v>
      </c>
      <c r="U98" s="12">
        <f t="shared" si="74"/>
        <v>293.75</v>
      </c>
      <c r="V98" s="12">
        <f t="shared" si="74"/>
        <v>621.85</v>
      </c>
      <c r="W98" s="12"/>
      <c r="X98" s="12">
        <f t="shared" si="74"/>
        <v>496.29</v>
      </c>
      <c r="Y98" s="12">
        <f t="shared" si="74"/>
        <v>125.56</v>
      </c>
      <c r="Z98" s="12">
        <f t="shared" si="74"/>
        <v>471.5</v>
      </c>
      <c r="AA98" s="21">
        <f t="shared" si="74"/>
        <v>24.79</v>
      </c>
      <c r="AB98" s="12">
        <f t="shared" si="74"/>
        <v>495.5</v>
      </c>
      <c r="AC98" s="12">
        <f t="shared" si="74"/>
        <v>520.29</v>
      </c>
    </row>
    <row r="99" s="2" customFormat="1" ht="15" customHeight="1" spans="1:29">
      <c r="A99" s="9" t="s">
        <v>116</v>
      </c>
      <c r="B99" s="9">
        <v>0</v>
      </c>
      <c r="C99" s="13">
        <v>0</v>
      </c>
      <c r="D99" s="9">
        <f>E99+F99+G99+H99</f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f>I99+D99</f>
        <v>0</v>
      </c>
      <c r="K99" s="9">
        <f>ROUND(D99*0.1+I99*0.05,2)</f>
        <v>0</v>
      </c>
      <c r="L99" s="9">
        <v>0</v>
      </c>
      <c r="M99" s="13">
        <v>0</v>
      </c>
      <c r="N99" s="9">
        <f>O99+P99+Q99+R99</f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f>N99+S99</f>
        <v>0</v>
      </c>
      <c r="U99" s="9">
        <f>ROUND(N99*0.1+S99*0.05,2)</f>
        <v>0</v>
      </c>
      <c r="V99" s="9">
        <f>U99+K99</f>
        <v>0</v>
      </c>
      <c r="W99" s="9">
        <v>0.6</v>
      </c>
      <c r="X99" s="9">
        <f>ROUND(V99*W99,2)</f>
        <v>0</v>
      </c>
      <c r="Y99" s="9">
        <f>V99-X99</f>
        <v>0</v>
      </c>
      <c r="Z99" s="22">
        <v>0</v>
      </c>
      <c r="AA99" s="23">
        <f t="shared" si="56"/>
        <v>0</v>
      </c>
      <c r="AB99" s="22">
        <v>0</v>
      </c>
      <c r="AC99" s="9">
        <f t="shared" si="55"/>
        <v>0</v>
      </c>
    </row>
    <row r="100" s="2" customFormat="1" ht="15" customHeight="1" spans="1:29">
      <c r="A100" s="9" t="s">
        <v>117</v>
      </c>
      <c r="B100" s="9">
        <v>18576</v>
      </c>
      <c r="C100" s="13">
        <v>0.0207</v>
      </c>
      <c r="D100" s="9">
        <f>E100+F100+G100+H100</f>
        <v>235</v>
      </c>
      <c r="E100" s="9">
        <v>119</v>
      </c>
      <c r="F100" s="9">
        <v>90</v>
      </c>
      <c r="G100" s="9">
        <v>26</v>
      </c>
      <c r="H100" s="9">
        <v>0</v>
      </c>
      <c r="I100" s="9">
        <v>149</v>
      </c>
      <c r="J100" s="9">
        <f>I100+D100</f>
        <v>384</v>
      </c>
      <c r="K100" s="9">
        <f>ROUND(D100*0.1+I100*0.05,2)</f>
        <v>30.95</v>
      </c>
      <c r="L100" s="9">
        <v>19099</v>
      </c>
      <c r="M100" s="13">
        <v>0.018</v>
      </c>
      <c r="N100" s="9">
        <f>O100+P100+Q100+R100</f>
        <v>225</v>
      </c>
      <c r="O100" s="9">
        <v>123</v>
      </c>
      <c r="P100" s="9">
        <v>78</v>
      </c>
      <c r="Q100" s="9">
        <v>24</v>
      </c>
      <c r="R100" s="9">
        <v>0</v>
      </c>
      <c r="S100" s="9">
        <v>119</v>
      </c>
      <c r="T100" s="9">
        <f>N100+S100</f>
        <v>344</v>
      </c>
      <c r="U100" s="9">
        <f>ROUND(N100*0.1+S100*0.05,2)</f>
        <v>28.45</v>
      </c>
      <c r="V100" s="9">
        <f>U100+K100</f>
        <v>59.4</v>
      </c>
      <c r="W100" s="9">
        <v>0.8</v>
      </c>
      <c r="X100" s="9">
        <f>ROUND(V100*W100,2)</f>
        <v>47.52</v>
      </c>
      <c r="Y100" s="9">
        <f>V100-X100</f>
        <v>11.88</v>
      </c>
      <c r="Z100" s="22">
        <v>62</v>
      </c>
      <c r="AA100" s="23">
        <f t="shared" si="56"/>
        <v>-14.48</v>
      </c>
      <c r="AB100" s="22">
        <v>50</v>
      </c>
      <c r="AC100" s="9">
        <f t="shared" si="55"/>
        <v>35.52</v>
      </c>
    </row>
    <row r="101" s="2" customFormat="1" ht="15" customHeight="1" spans="1:29">
      <c r="A101" s="9" t="s">
        <v>118</v>
      </c>
      <c r="B101" s="9">
        <v>6115</v>
      </c>
      <c r="C101" s="13">
        <v>0.0047</v>
      </c>
      <c r="D101" s="9">
        <f>E101+F101+G101+H101</f>
        <v>23</v>
      </c>
      <c r="E101" s="9">
        <v>14</v>
      </c>
      <c r="F101" s="9">
        <v>6</v>
      </c>
      <c r="G101" s="9">
        <v>3</v>
      </c>
      <c r="H101" s="9">
        <v>0</v>
      </c>
      <c r="I101" s="9">
        <v>6</v>
      </c>
      <c r="J101" s="9">
        <f>I101+D101</f>
        <v>29</v>
      </c>
      <c r="K101" s="9">
        <f>ROUND(D101*0.1+I101*0.05,2)</f>
        <v>2.6</v>
      </c>
      <c r="L101" s="9">
        <v>6776</v>
      </c>
      <c r="M101" s="13">
        <v>0.0053</v>
      </c>
      <c r="N101" s="9">
        <f>O101+P101+Q101+R101</f>
        <v>31</v>
      </c>
      <c r="O101" s="9">
        <v>20</v>
      </c>
      <c r="P101" s="9">
        <v>4</v>
      </c>
      <c r="Q101" s="9">
        <v>5</v>
      </c>
      <c r="R101" s="9">
        <v>2</v>
      </c>
      <c r="S101" s="9">
        <v>5</v>
      </c>
      <c r="T101" s="9">
        <f>N101+S101</f>
        <v>36</v>
      </c>
      <c r="U101" s="9">
        <f>ROUND(N101*0.1+S101*0.05,2)</f>
        <v>3.35</v>
      </c>
      <c r="V101" s="9">
        <f>U101+K101</f>
        <v>5.95</v>
      </c>
      <c r="W101" s="9">
        <v>0.6</v>
      </c>
      <c r="X101" s="9">
        <f>ROUND(V101*W101,2)</f>
        <v>3.57</v>
      </c>
      <c r="Y101" s="9">
        <f>V101-X101</f>
        <v>2.38</v>
      </c>
      <c r="Z101" s="22">
        <v>4.5</v>
      </c>
      <c r="AA101" s="23">
        <f t="shared" si="56"/>
        <v>-0.93</v>
      </c>
      <c r="AB101" s="22">
        <v>3.5</v>
      </c>
      <c r="AC101" s="9">
        <f t="shared" si="55"/>
        <v>2.57</v>
      </c>
    </row>
    <row r="102" s="2" customFormat="1" ht="15" customHeight="1" spans="1:29">
      <c r="A102" s="9" t="s">
        <v>119</v>
      </c>
      <c r="B102" s="9">
        <v>19602</v>
      </c>
      <c r="C102" s="13">
        <v>0.0292</v>
      </c>
      <c r="D102" s="9">
        <f t="shared" ref="D102:D110" si="75">E102+F102+G102+H102</f>
        <v>483</v>
      </c>
      <c r="E102" s="9">
        <v>348</v>
      </c>
      <c r="F102" s="9">
        <v>94</v>
      </c>
      <c r="G102" s="9">
        <v>36</v>
      </c>
      <c r="H102" s="9">
        <v>5</v>
      </c>
      <c r="I102" s="9">
        <v>90</v>
      </c>
      <c r="J102" s="9">
        <f t="shared" ref="J102:J110" si="76">I102+D102</f>
        <v>573</v>
      </c>
      <c r="K102" s="9">
        <f t="shared" ref="K102:K110" si="77">ROUND(D102*0.1+I102*0.05,2)</f>
        <v>52.8</v>
      </c>
      <c r="L102" s="9">
        <v>19208</v>
      </c>
      <c r="M102" s="13">
        <v>0.0256</v>
      </c>
      <c r="N102" s="9">
        <f t="shared" ref="N102:N110" si="78">O102+P102+Q102+R102</f>
        <v>416</v>
      </c>
      <c r="O102" s="9">
        <v>293</v>
      </c>
      <c r="P102" s="9">
        <v>84</v>
      </c>
      <c r="Q102" s="9">
        <v>33</v>
      </c>
      <c r="R102" s="9">
        <v>6</v>
      </c>
      <c r="S102" s="9">
        <v>75</v>
      </c>
      <c r="T102" s="9">
        <f t="shared" ref="T102:T110" si="79">N102+S102</f>
        <v>491</v>
      </c>
      <c r="U102" s="9">
        <f t="shared" ref="U102:U110" si="80">ROUND(N102*0.1+S102*0.05,2)</f>
        <v>45.35</v>
      </c>
      <c r="V102" s="9">
        <f t="shared" ref="V102:V110" si="81">U102+K102</f>
        <v>98.15</v>
      </c>
      <c r="W102" s="9">
        <v>0.8</v>
      </c>
      <c r="X102" s="9">
        <f t="shared" ref="X102:X110" si="82">ROUND(V102*W102,2)</f>
        <v>78.52</v>
      </c>
      <c r="Y102" s="9">
        <f t="shared" ref="Y102:Y110" si="83">V102-X102</f>
        <v>19.63</v>
      </c>
      <c r="Z102" s="22">
        <v>79</v>
      </c>
      <c r="AA102" s="23">
        <f t="shared" si="56"/>
        <v>-0.480000000000004</v>
      </c>
      <c r="AB102" s="22">
        <v>79</v>
      </c>
      <c r="AC102" s="9">
        <f t="shared" si="55"/>
        <v>78.52</v>
      </c>
    </row>
    <row r="103" s="2" customFormat="1" ht="15" customHeight="1" spans="1:29">
      <c r="A103" s="9" t="s">
        <v>120</v>
      </c>
      <c r="B103" s="9">
        <v>11880</v>
      </c>
      <c r="C103" s="13">
        <v>0.0273</v>
      </c>
      <c r="D103" s="9">
        <f t="shared" si="75"/>
        <v>211</v>
      </c>
      <c r="E103" s="9">
        <v>103</v>
      </c>
      <c r="F103" s="9">
        <v>91</v>
      </c>
      <c r="G103" s="9">
        <v>15</v>
      </c>
      <c r="H103" s="9">
        <v>2</v>
      </c>
      <c r="I103" s="9">
        <v>113</v>
      </c>
      <c r="J103" s="9">
        <f t="shared" si="76"/>
        <v>324</v>
      </c>
      <c r="K103" s="9">
        <f t="shared" si="77"/>
        <v>26.75</v>
      </c>
      <c r="L103" s="9">
        <v>11668</v>
      </c>
      <c r="M103" s="13">
        <v>0.0253</v>
      </c>
      <c r="N103" s="9">
        <f t="shared" si="78"/>
        <v>201</v>
      </c>
      <c r="O103" s="9">
        <v>90</v>
      </c>
      <c r="P103" s="9">
        <v>100</v>
      </c>
      <c r="Q103" s="9">
        <v>8</v>
      </c>
      <c r="R103" s="9">
        <v>3</v>
      </c>
      <c r="S103" s="9">
        <v>94</v>
      </c>
      <c r="T103" s="9">
        <f t="shared" si="79"/>
        <v>295</v>
      </c>
      <c r="U103" s="9">
        <f t="shared" si="80"/>
        <v>24.8</v>
      </c>
      <c r="V103" s="9">
        <f t="shared" si="81"/>
        <v>51.55</v>
      </c>
      <c r="W103" s="9">
        <v>0.8</v>
      </c>
      <c r="X103" s="9">
        <f t="shared" si="82"/>
        <v>41.24</v>
      </c>
      <c r="Y103" s="9">
        <f t="shared" si="83"/>
        <v>10.31</v>
      </c>
      <c r="Z103" s="22">
        <v>39</v>
      </c>
      <c r="AA103" s="23">
        <f t="shared" si="56"/>
        <v>2.24</v>
      </c>
      <c r="AB103" s="22">
        <v>42</v>
      </c>
      <c r="AC103" s="9">
        <f t="shared" si="55"/>
        <v>44.24</v>
      </c>
    </row>
    <row r="104" s="2" customFormat="1" ht="15" customHeight="1" spans="1:29">
      <c r="A104" s="9" t="s">
        <v>121</v>
      </c>
      <c r="B104" s="9">
        <v>4288</v>
      </c>
      <c r="C104" s="13">
        <v>0.0604</v>
      </c>
      <c r="D104" s="9">
        <f t="shared" si="75"/>
        <v>238</v>
      </c>
      <c r="E104" s="9">
        <v>146</v>
      </c>
      <c r="F104" s="9">
        <v>87</v>
      </c>
      <c r="G104" s="9">
        <v>2</v>
      </c>
      <c r="H104" s="9">
        <v>3</v>
      </c>
      <c r="I104" s="9">
        <v>21</v>
      </c>
      <c r="J104" s="9">
        <f t="shared" si="76"/>
        <v>259</v>
      </c>
      <c r="K104" s="9">
        <f t="shared" si="77"/>
        <v>24.85</v>
      </c>
      <c r="L104" s="9">
        <v>4856</v>
      </c>
      <c r="M104" s="13">
        <v>0.0426</v>
      </c>
      <c r="N104" s="9">
        <f t="shared" si="78"/>
        <v>203</v>
      </c>
      <c r="O104" s="9">
        <v>129</v>
      </c>
      <c r="P104" s="9">
        <v>68</v>
      </c>
      <c r="Q104" s="9">
        <v>4</v>
      </c>
      <c r="R104" s="9">
        <v>2</v>
      </c>
      <c r="S104" s="9">
        <v>4</v>
      </c>
      <c r="T104" s="9">
        <f t="shared" si="79"/>
        <v>207</v>
      </c>
      <c r="U104" s="9">
        <f t="shared" si="80"/>
        <v>20.5</v>
      </c>
      <c r="V104" s="9">
        <f t="shared" si="81"/>
        <v>45.35</v>
      </c>
      <c r="W104" s="9">
        <v>0.8</v>
      </c>
      <c r="X104" s="9">
        <f t="shared" si="82"/>
        <v>36.28</v>
      </c>
      <c r="Y104" s="9">
        <f t="shared" si="83"/>
        <v>9.07</v>
      </c>
      <c r="Z104" s="22">
        <v>27</v>
      </c>
      <c r="AA104" s="23">
        <f t="shared" si="56"/>
        <v>9.28</v>
      </c>
      <c r="AB104" s="22">
        <v>36</v>
      </c>
      <c r="AC104" s="9">
        <f t="shared" si="55"/>
        <v>45.28</v>
      </c>
    </row>
    <row r="105" s="2" customFormat="1" ht="15" customHeight="1" spans="1:29">
      <c r="A105" s="9" t="s">
        <v>122</v>
      </c>
      <c r="B105" s="9">
        <v>4833</v>
      </c>
      <c r="C105" s="13">
        <v>0.0675</v>
      </c>
      <c r="D105" s="9">
        <f t="shared" si="75"/>
        <v>326</v>
      </c>
      <c r="E105" s="9">
        <v>208</v>
      </c>
      <c r="F105" s="9">
        <v>108</v>
      </c>
      <c r="G105" s="9">
        <v>7</v>
      </c>
      <c r="H105" s="9">
        <v>3</v>
      </c>
      <c r="I105" s="9">
        <v>10</v>
      </c>
      <c r="J105" s="9">
        <f t="shared" si="76"/>
        <v>336</v>
      </c>
      <c r="K105" s="9">
        <f t="shared" si="77"/>
        <v>33.1</v>
      </c>
      <c r="L105" s="9">
        <v>5194</v>
      </c>
      <c r="M105" s="13">
        <v>0.0657</v>
      </c>
      <c r="N105" s="9">
        <f t="shared" si="78"/>
        <v>322</v>
      </c>
      <c r="O105" s="9">
        <v>181</v>
      </c>
      <c r="P105" s="9">
        <v>128</v>
      </c>
      <c r="Q105" s="9">
        <v>12</v>
      </c>
      <c r="R105" s="9">
        <v>1</v>
      </c>
      <c r="S105" s="9">
        <v>19</v>
      </c>
      <c r="T105" s="9">
        <f t="shared" si="79"/>
        <v>341</v>
      </c>
      <c r="U105" s="9">
        <f t="shared" si="80"/>
        <v>33.15</v>
      </c>
      <c r="V105" s="9">
        <f t="shared" si="81"/>
        <v>66.25</v>
      </c>
      <c r="W105" s="9">
        <v>0.8</v>
      </c>
      <c r="X105" s="9">
        <f t="shared" si="82"/>
        <v>53</v>
      </c>
      <c r="Y105" s="9">
        <f t="shared" si="83"/>
        <v>13.25</v>
      </c>
      <c r="Z105" s="22">
        <v>55</v>
      </c>
      <c r="AA105" s="23">
        <f t="shared" si="56"/>
        <v>-2</v>
      </c>
      <c r="AB105" s="22">
        <v>52</v>
      </c>
      <c r="AC105" s="9">
        <f t="shared" si="55"/>
        <v>50</v>
      </c>
    </row>
    <row r="106" s="2" customFormat="1" ht="15" customHeight="1" spans="1:29">
      <c r="A106" s="9" t="s">
        <v>123</v>
      </c>
      <c r="B106" s="9">
        <v>4121</v>
      </c>
      <c r="C106" s="13">
        <v>0.0434</v>
      </c>
      <c r="D106" s="9">
        <f t="shared" si="75"/>
        <v>157</v>
      </c>
      <c r="E106" s="9">
        <v>78</v>
      </c>
      <c r="F106" s="9">
        <v>75</v>
      </c>
      <c r="G106" s="9">
        <v>3</v>
      </c>
      <c r="H106" s="9">
        <v>1</v>
      </c>
      <c r="I106" s="9">
        <v>22</v>
      </c>
      <c r="J106" s="9">
        <f t="shared" si="76"/>
        <v>179</v>
      </c>
      <c r="K106" s="9">
        <f t="shared" si="77"/>
        <v>16.8</v>
      </c>
      <c r="L106" s="9">
        <v>4224</v>
      </c>
      <c r="M106" s="13">
        <v>0.0433</v>
      </c>
      <c r="N106" s="9">
        <f t="shared" si="78"/>
        <v>156</v>
      </c>
      <c r="O106" s="9">
        <v>76</v>
      </c>
      <c r="P106" s="9">
        <v>78</v>
      </c>
      <c r="Q106" s="9">
        <v>2</v>
      </c>
      <c r="R106" s="9">
        <v>0</v>
      </c>
      <c r="S106" s="9">
        <v>27</v>
      </c>
      <c r="T106" s="9">
        <f t="shared" si="79"/>
        <v>183</v>
      </c>
      <c r="U106" s="9">
        <f t="shared" si="80"/>
        <v>16.95</v>
      </c>
      <c r="V106" s="9">
        <f t="shared" si="81"/>
        <v>33.75</v>
      </c>
      <c r="W106" s="9">
        <v>0.8</v>
      </c>
      <c r="X106" s="9">
        <f t="shared" si="82"/>
        <v>27</v>
      </c>
      <c r="Y106" s="9">
        <f t="shared" si="83"/>
        <v>6.75</v>
      </c>
      <c r="Z106" s="22">
        <v>22</v>
      </c>
      <c r="AA106" s="23">
        <f t="shared" si="56"/>
        <v>5</v>
      </c>
      <c r="AB106" s="22">
        <v>27</v>
      </c>
      <c r="AC106" s="9">
        <f t="shared" si="55"/>
        <v>32</v>
      </c>
    </row>
    <row r="107" s="2" customFormat="1" ht="15" customHeight="1" spans="1:29">
      <c r="A107" s="9" t="s">
        <v>124</v>
      </c>
      <c r="B107" s="9">
        <v>4345</v>
      </c>
      <c r="C107" s="13">
        <v>0.0794</v>
      </c>
      <c r="D107" s="9">
        <f t="shared" si="75"/>
        <v>189</v>
      </c>
      <c r="E107" s="9">
        <v>87</v>
      </c>
      <c r="F107" s="9">
        <v>94</v>
      </c>
      <c r="G107" s="9">
        <v>8</v>
      </c>
      <c r="H107" s="9">
        <v>0</v>
      </c>
      <c r="I107" s="9">
        <v>156</v>
      </c>
      <c r="J107" s="9">
        <f t="shared" si="76"/>
        <v>345</v>
      </c>
      <c r="K107" s="9">
        <f t="shared" si="77"/>
        <v>26.7</v>
      </c>
      <c r="L107" s="9">
        <v>4245</v>
      </c>
      <c r="M107" s="13">
        <v>0.0747</v>
      </c>
      <c r="N107" s="9">
        <f t="shared" si="78"/>
        <v>185</v>
      </c>
      <c r="O107" s="9">
        <v>83</v>
      </c>
      <c r="P107" s="9">
        <v>91</v>
      </c>
      <c r="Q107" s="9">
        <v>8</v>
      </c>
      <c r="R107" s="9">
        <v>3</v>
      </c>
      <c r="S107" s="9">
        <v>132</v>
      </c>
      <c r="T107" s="9">
        <f t="shared" si="79"/>
        <v>317</v>
      </c>
      <c r="U107" s="9">
        <f t="shared" si="80"/>
        <v>25.1</v>
      </c>
      <c r="V107" s="9">
        <f t="shared" si="81"/>
        <v>51.8</v>
      </c>
      <c r="W107" s="9">
        <v>0.8</v>
      </c>
      <c r="X107" s="9">
        <f t="shared" si="82"/>
        <v>41.44</v>
      </c>
      <c r="Y107" s="9">
        <f t="shared" si="83"/>
        <v>10.36</v>
      </c>
      <c r="Z107" s="22">
        <v>34</v>
      </c>
      <c r="AA107" s="23">
        <f t="shared" si="56"/>
        <v>7.44</v>
      </c>
      <c r="AB107" s="22">
        <v>41</v>
      </c>
      <c r="AC107" s="9">
        <f t="shared" si="55"/>
        <v>48.44</v>
      </c>
    </row>
    <row r="108" s="2" customFormat="1" ht="15" customHeight="1" spans="1:29">
      <c r="A108" s="9" t="s">
        <v>125</v>
      </c>
      <c r="B108" s="9">
        <v>23169</v>
      </c>
      <c r="C108" s="13">
        <v>0.0302</v>
      </c>
      <c r="D108" s="9">
        <f t="shared" si="75"/>
        <v>541</v>
      </c>
      <c r="E108" s="9">
        <v>303</v>
      </c>
      <c r="F108" s="9">
        <v>198</v>
      </c>
      <c r="G108" s="9">
        <v>34</v>
      </c>
      <c r="H108" s="9">
        <v>6</v>
      </c>
      <c r="I108" s="9">
        <v>193</v>
      </c>
      <c r="J108" s="9">
        <f t="shared" si="76"/>
        <v>734</v>
      </c>
      <c r="K108" s="9">
        <f t="shared" si="77"/>
        <v>63.75</v>
      </c>
      <c r="L108" s="9">
        <v>22125</v>
      </c>
      <c r="M108" s="13">
        <v>0.0273</v>
      </c>
      <c r="N108" s="9">
        <f t="shared" si="78"/>
        <v>464</v>
      </c>
      <c r="O108" s="9">
        <v>238</v>
      </c>
      <c r="P108" s="9">
        <v>189</v>
      </c>
      <c r="Q108" s="9">
        <v>30</v>
      </c>
      <c r="R108" s="9">
        <v>7</v>
      </c>
      <c r="S108" s="9">
        <v>140</v>
      </c>
      <c r="T108" s="9">
        <f t="shared" si="79"/>
        <v>604</v>
      </c>
      <c r="U108" s="9">
        <f t="shared" si="80"/>
        <v>53.4</v>
      </c>
      <c r="V108" s="9">
        <f t="shared" si="81"/>
        <v>117.15</v>
      </c>
      <c r="W108" s="9">
        <v>0.8</v>
      </c>
      <c r="X108" s="9">
        <f t="shared" si="82"/>
        <v>93.72</v>
      </c>
      <c r="Y108" s="9">
        <f t="shared" si="83"/>
        <v>23.43</v>
      </c>
      <c r="Z108" s="22">
        <v>69</v>
      </c>
      <c r="AA108" s="23">
        <f t="shared" si="56"/>
        <v>24.72</v>
      </c>
      <c r="AB108" s="22">
        <v>90</v>
      </c>
      <c r="AC108" s="9">
        <f t="shared" si="55"/>
        <v>114.72</v>
      </c>
    </row>
    <row r="109" s="2" customFormat="1" ht="15" customHeight="1" spans="1:29">
      <c r="A109" s="9" t="s">
        <v>126</v>
      </c>
      <c r="B109" s="9">
        <v>24453</v>
      </c>
      <c r="C109" s="13">
        <v>0.0293</v>
      </c>
      <c r="D109" s="9">
        <f t="shared" si="75"/>
        <v>279</v>
      </c>
      <c r="E109" s="9">
        <v>193</v>
      </c>
      <c r="F109" s="9">
        <v>62</v>
      </c>
      <c r="G109" s="9">
        <v>20</v>
      </c>
      <c r="H109" s="9">
        <v>4</v>
      </c>
      <c r="I109" s="9">
        <v>438</v>
      </c>
      <c r="J109" s="9">
        <f t="shared" si="76"/>
        <v>717</v>
      </c>
      <c r="K109" s="9">
        <f t="shared" si="77"/>
        <v>49.8</v>
      </c>
      <c r="L109" s="9">
        <v>24089</v>
      </c>
      <c r="M109" s="13">
        <v>0.0261</v>
      </c>
      <c r="N109" s="9">
        <f t="shared" si="78"/>
        <v>226</v>
      </c>
      <c r="O109" s="9">
        <v>141</v>
      </c>
      <c r="P109" s="9">
        <v>63</v>
      </c>
      <c r="Q109" s="9">
        <v>17</v>
      </c>
      <c r="R109" s="9">
        <v>5</v>
      </c>
      <c r="S109" s="9">
        <v>402</v>
      </c>
      <c r="T109" s="9">
        <f t="shared" si="79"/>
        <v>628</v>
      </c>
      <c r="U109" s="9">
        <f t="shared" si="80"/>
        <v>42.7</v>
      </c>
      <c r="V109" s="9">
        <f t="shared" si="81"/>
        <v>92.5</v>
      </c>
      <c r="W109" s="9">
        <v>0.8</v>
      </c>
      <c r="X109" s="9">
        <f t="shared" si="82"/>
        <v>74</v>
      </c>
      <c r="Y109" s="9">
        <f t="shared" si="83"/>
        <v>18.5</v>
      </c>
      <c r="Z109" s="22">
        <v>80</v>
      </c>
      <c r="AA109" s="23">
        <f t="shared" si="56"/>
        <v>-6</v>
      </c>
      <c r="AB109" s="22">
        <v>75</v>
      </c>
      <c r="AC109" s="9">
        <f t="shared" si="55"/>
        <v>69</v>
      </c>
    </row>
    <row r="110" s="3" customFormat="1" ht="15" customHeight="1" spans="1:29">
      <c r="A110" s="12" t="s">
        <v>127</v>
      </c>
      <c r="B110" s="12">
        <v>12263</v>
      </c>
      <c r="C110" s="24">
        <v>0.0135</v>
      </c>
      <c r="D110" s="12">
        <f t="shared" si="75"/>
        <v>97</v>
      </c>
      <c r="E110" s="12">
        <v>5</v>
      </c>
      <c r="F110" s="12">
        <v>81</v>
      </c>
      <c r="G110" s="12">
        <v>11</v>
      </c>
      <c r="H110" s="12">
        <v>0</v>
      </c>
      <c r="I110" s="12">
        <v>69</v>
      </c>
      <c r="J110" s="12">
        <f t="shared" si="76"/>
        <v>166</v>
      </c>
      <c r="K110" s="12">
        <f t="shared" si="77"/>
        <v>13.15</v>
      </c>
      <c r="L110" s="12">
        <v>13744</v>
      </c>
      <c r="M110" s="24">
        <v>0.0122</v>
      </c>
      <c r="N110" s="12">
        <f t="shared" si="78"/>
        <v>98</v>
      </c>
      <c r="O110" s="12">
        <v>3</v>
      </c>
      <c r="P110" s="12">
        <v>86</v>
      </c>
      <c r="Q110" s="12">
        <v>9</v>
      </c>
      <c r="R110" s="12">
        <v>0</v>
      </c>
      <c r="S110" s="12">
        <v>70</v>
      </c>
      <c r="T110" s="12">
        <f t="shared" si="79"/>
        <v>168</v>
      </c>
      <c r="U110" s="12">
        <f t="shared" si="80"/>
        <v>13.3</v>
      </c>
      <c r="V110" s="12">
        <f t="shared" si="81"/>
        <v>26.45</v>
      </c>
      <c r="W110" s="12">
        <v>0.8</v>
      </c>
      <c r="X110" s="12">
        <f t="shared" si="82"/>
        <v>21.16</v>
      </c>
      <c r="Y110" s="12">
        <f t="shared" si="83"/>
        <v>5.29</v>
      </c>
      <c r="Z110" s="25">
        <v>17.5</v>
      </c>
      <c r="AA110" s="21">
        <f t="shared" si="56"/>
        <v>3.66</v>
      </c>
      <c r="AB110" s="25">
        <v>21.5</v>
      </c>
      <c r="AC110" s="12">
        <f t="shared" si="55"/>
        <v>25.16</v>
      </c>
    </row>
  </sheetData>
  <mergeCells count="17">
    <mergeCell ref="A2:AC2"/>
    <mergeCell ref="AB3:AC3"/>
    <mergeCell ref="D4:L4"/>
    <mergeCell ref="N4:U4"/>
    <mergeCell ref="D5:J5"/>
    <mergeCell ref="N5:T5"/>
    <mergeCell ref="A4:A6"/>
    <mergeCell ref="K5:K6"/>
    <mergeCell ref="U5:U6"/>
    <mergeCell ref="V4:V6"/>
    <mergeCell ref="W4:W6"/>
    <mergeCell ref="X4:X6"/>
    <mergeCell ref="Y4:Y6"/>
    <mergeCell ref="Z4:Z6"/>
    <mergeCell ref="AA4:AA6"/>
    <mergeCell ref="AB4:AB6"/>
    <mergeCell ref="AC4:AC6"/>
  </mergeCells>
  <pageMargins left="0.393055555555556" right="0.313888888888889" top="0.432638888888889" bottom="0.865277777777778" header="0.313888888888889" footer="0.275"/>
  <pageSetup paperSize="9" scale="95" orientation="landscape" horizontalDpi="600"/>
  <headerFooter>
    <oddFooter>&amp;C第 &amp;P 页，共 &amp;N 页</oddFooter>
  </headerFooter>
  <rowBreaks count="3" manualBreakCount="3">
    <brk id="31" max="16383" man="1"/>
    <brk id="60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2020-12-14T02:36:00Z</dcterms:created>
  <dcterms:modified xsi:type="dcterms:W3CDTF">2021-04-09T04:55:30Z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