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4" windowHeight="7835" activeTab="0"/>
  </bookViews>
  <sheets>
    <sheet name="附件1" sheetId="1" r:id="rId1"/>
  </sheets>
  <definedNames>
    <definedName name="_xlnm.Print_Titles" localSheetId="0">'附件1'!$4:$6</definedName>
  </definedNames>
  <calcPr fullCalcOnLoad="1"/>
  <oleSize ref="A1:IV128"/>
</workbook>
</file>

<file path=xl/sharedStrings.xml><?xml version="1.0" encoding="utf-8"?>
<sst xmlns="http://schemas.openxmlformats.org/spreadsheetml/2006/main" count="124" uniqueCount="111">
  <si>
    <t>附件1</t>
  </si>
  <si>
    <t xml:space="preserve">2021年特教学校“两免一补”资金安排表                                         </t>
  </si>
  <si>
    <t>单位：万元</t>
  </si>
  <si>
    <t>县、市、区名称</t>
  </si>
  <si>
    <t>2021年资金</t>
  </si>
  <si>
    <t>2020-2021学年在校生数(人)</t>
  </si>
  <si>
    <t>公用经费</t>
  </si>
  <si>
    <t>免费提供教科书</t>
  </si>
  <si>
    <t>寄宿生补助生活费</t>
  </si>
  <si>
    <t>寄午生补助生活费</t>
  </si>
  <si>
    <t>省级补助比例</t>
  </si>
  <si>
    <t>闽财教指〔2020〕77号已提前下达资金</t>
  </si>
  <si>
    <t>本次实际下达资金（负数为追减资金）</t>
  </si>
  <si>
    <t>总金额合计</t>
  </si>
  <si>
    <t>省级资金</t>
  </si>
  <si>
    <t>市级资金</t>
  </si>
  <si>
    <t>县级资金</t>
  </si>
  <si>
    <t>合计</t>
  </si>
  <si>
    <t>其中:寄宿生数</t>
  </si>
  <si>
    <t>其中：寄午生数</t>
  </si>
  <si>
    <t>标准
（元/生.年）</t>
  </si>
  <si>
    <t>小计</t>
  </si>
  <si>
    <t>市县资金</t>
  </si>
  <si>
    <t>标准（元/生.年）</t>
  </si>
  <si>
    <t>福建省</t>
  </si>
  <si>
    <t>福州市</t>
  </si>
  <si>
    <t>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</si>
  <si>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</si>
  <si>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</si>
  <si>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</si>
  <si>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</si>
  <si>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</si>
  <si>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</si>
  <si>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</si>
  <si>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永泰县</t>
  </si>
  <si>
    <t>罗源县</t>
  </si>
  <si>
    <t>闽清县</t>
  </si>
  <si>
    <t>福清市</t>
  </si>
  <si>
    <t>长乐区</t>
  </si>
  <si>
    <t>莆田市</t>
  </si>
  <si>
    <t>城厢区</t>
  </si>
  <si>
    <t>荔城区</t>
  </si>
  <si>
    <t>秀屿区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</si>
  <si>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</si>
  <si>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</si>
  <si>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</si>
  <si>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</si>
  <si>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</si>
  <si>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</si>
  <si>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</si>
  <si>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</si>
  <si>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</si>
  <si>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</si>
  <si>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</si>
  <si>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</si>
  <si>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</si>
  <si>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</si>
  <si>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</si>
  <si>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鲤城区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</si>
  <si>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</si>
  <si>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</si>
  <si>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</si>
  <si>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</si>
  <si>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</si>
  <si>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</si>
  <si>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</si>
  <si>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</si>
  <si>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台商投资区代管</t>
  </si>
  <si>
    <t>漳州市</t>
  </si>
  <si>
    <t>芗城区</t>
  </si>
  <si>
    <t>龙文区</t>
  </si>
  <si>
    <t>云霄县</t>
  </si>
  <si>
    <t>漳浦县</t>
  </si>
  <si>
    <t>诏安县</t>
  </si>
  <si>
    <t>长泰区</t>
  </si>
  <si>
    <t>东山县</t>
  </si>
  <si>
    <t>南靖县</t>
  </si>
  <si>
    <t>平和县</t>
  </si>
  <si>
    <t>华安县</t>
  </si>
  <si>
    <t>龙海区</t>
  </si>
  <si>
    <t>台商投资区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</si>
  <si>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</si>
  <si>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</si>
  <si>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</si>
  <si>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</si>
  <si>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</si>
  <si>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</si>
  <si>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</si>
  <si>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</si>
  <si>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</si>
  <si>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</si>
  <si>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</si>
  <si>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龙岩市</t>
  </si>
  <si>
    <t>永定区</t>
  </si>
  <si>
    <t>长汀县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</si>
  <si>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</si>
  <si>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</si>
  <si>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</si>
  <si>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</si>
  <si>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</si>
  <si>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</si>
  <si>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</si>
  <si>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</si>
  <si>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</si>
  <si>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</si>
  <si>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</si>
  <si>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</si>
  <si>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</si>
  <si>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</si>
  <si>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</si>
  <si>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平潭县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</si>
</sst>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 ;[Red]\-0.00\ "/>
    <numFmt numFmtId="180" formatCode="0000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b/>
      <sz val="10"/>
      <name val="黑体"/>
      <family val="3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 wrapText="1"/>
    </xf>
    <xf numFmtId="180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center" wrapText="1"/>
    </xf>
    <xf numFmtId="180" fontId="46" fillId="0" borderId="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78" fontId="45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45" fillId="0" borderId="10" xfId="63" applyNumberFormat="1" applyFont="1" applyFill="1" applyBorder="1" applyAlignment="1">
      <alignment horizontal="center" vertical="center" shrinkToFit="1"/>
      <protection/>
    </xf>
    <xf numFmtId="179" fontId="2" fillId="0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="88" zoomScaleNormal="88" zoomScaleSheetLayoutView="100" workbookViewId="0" topLeftCell="A1">
      <pane ySplit="6" topLeftCell="A88" activePane="bottomLeft" state="frozen"/>
      <selection pane="bottomLeft" activeCell="E99" sqref="E99"/>
    </sheetView>
  </sheetViews>
  <sheetFormatPr defaultColWidth="9.00390625" defaultRowHeight="15"/>
  <cols>
    <col min="1" max="1" width="11.421875" style="4" customWidth="1"/>
    <col min="2" max="2" width="8.8515625" style="1" customWidth="1"/>
    <col min="3" max="3" width="11.421875" style="5" customWidth="1"/>
    <col min="4" max="4" width="9.57421875" style="5" customWidth="1"/>
    <col min="5" max="5" width="10.00390625" style="5" customWidth="1"/>
    <col min="6" max="6" width="8.28125" style="6" hidden="1" customWidth="1"/>
    <col min="7" max="7" width="7.00390625" style="6" hidden="1" customWidth="1"/>
    <col min="8" max="8" width="7.57421875" style="6" hidden="1" customWidth="1"/>
    <col min="9" max="9" width="6.00390625" style="2" hidden="1" customWidth="1"/>
    <col min="10" max="10" width="11.28125" style="5" customWidth="1"/>
    <col min="11" max="11" width="10.8515625" style="5" customWidth="1"/>
    <col min="12" max="12" width="10.28125" style="5" customWidth="1"/>
    <col min="13" max="13" width="5.28125" style="2" hidden="1" customWidth="1"/>
    <col min="14" max="14" width="8.28125" style="5" customWidth="1"/>
    <col min="15" max="15" width="5.7109375" style="2" hidden="1" customWidth="1"/>
    <col min="16" max="16" width="11.421875" style="5" customWidth="1"/>
    <col min="17" max="17" width="5.7109375" style="2" hidden="1" customWidth="1"/>
    <col min="18" max="18" width="8.8515625" style="5" customWidth="1"/>
    <col min="19" max="19" width="4.421875" style="1" hidden="1" customWidth="1"/>
    <col min="20" max="20" width="8.421875" style="7" customWidth="1"/>
    <col min="21" max="21" width="11.140625" style="8" customWidth="1"/>
    <col min="22" max="251" width="9.00390625" style="1" customWidth="1"/>
    <col min="252" max="16384" width="9.00390625" style="9" customWidth="1"/>
  </cols>
  <sheetData>
    <row r="1" spans="1:21" s="1" customFormat="1" ht="21.75">
      <c r="A1" s="10" t="s">
        <v>0</v>
      </c>
      <c r="C1" s="5"/>
      <c r="D1" s="5"/>
      <c r="E1" s="5"/>
      <c r="F1" s="6"/>
      <c r="G1" s="6"/>
      <c r="H1" s="6"/>
      <c r="I1" s="2"/>
      <c r="J1" s="5"/>
      <c r="K1" s="5"/>
      <c r="L1" s="5"/>
      <c r="M1" s="2"/>
      <c r="N1" s="5"/>
      <c r="O1" s="2"/>
      <c r="P1" s="5"/>
      <c r="Q1" s="2"/>
      <c r="R1" s="5"/>
      <c r="T1" s="7"/>
      <c r="U1" s="8"/>
    </row>
    <row r="2" spans="1:21" s="1" customFormat="1" ht="22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40"/>
      <c r="U2" s="41"/>
    </row>
    <row r="3" spans="1:21" s="1" customFormat="1" ht="14.25" customHeight="1">
      <c r="A3" s="12"/>
      <c r="B3" s="13"/>
      <c r="C3" s="14"/>
      <c r="D3" s="14"/>
      <c r="E3" s="14"/>
      <c r="F3" s="15"/>
      <c r="G3" s="15"/>
      <c r="H3" s="15"/>
      <c r="I3" s="36"/>
      <c r="J3" s="14"/>
      <c r="K3" s="14"/>
      <c r="L3" s="14"/>
      <c r="M3" s="36"/>
      <c r="N3" s="14"/>
      <c r="O3" s="36"/>
      <c r="P3" s="14"/>
      <c r="Q3" s="36"/>
      <c r="T3" s="42"/>
      <c r="U3" s="43" t="s">
        <v>2</v>
      </c>
    </row>
    <row r="4" spans="1:21" s="2" customFormat="1" ht="36" customHeight="1">
      <c r="A4" s="16" t="s">
        <v>3</v>
      </c>
      <c r="B4" s="17" t="s">
        <v>4</v>
      </c>
      <c r="C4" s="17"/>
      <c r="D4" s="17"/>
      <c r="E4" s="17"/>
      <c r="F4" s="18" t="s">
        <v>5</v>
      </c>
      <c r="G4" s="19"/>
      <c r="H4" s="20"/>
      <c r="I4" s="34" t="s">
        <v>6</v>
      </c>
      <c r="J4" s="34"/>
      <c r="K4" s="34"/>
      <c r="L4" s="34"/>
      <c r="M4" s="34" t="s">
        <v>7</v>
      </c>
      <c r="N4" s="34"/>
      <c r="O4" s="34" t="s">
        <v>8</v>
      </c>
      <c r="P4" s="34"/>
      <c r="Q4" s="34" t="s">
        <v>9</v>
      </c>
      <c r="R4" s="34"/>
      <c r="S4" s="34" t="s">
        <v>10</v>
      </c>
      <c r="T4" s="44" t="s">
        <v>11</v>
      </c>
      <c r="U4" s="45" t="s">
        <v>12</v>
      </c>
    </row>
    <row r="5" spans="1:21" s="2" customFormat="1" ht="12">
      <c r="A5" s="16"/>
      <c r="B5" s="21" t="s">
        <v>13</v>
      </c>
      <c r="C5" s="22" t="s">
        <v>14</v>
      </c>
      <c r="D5" s="22" t="s">
        <v>15</v>
      </c>
      <c r="E5" s="22" t="s">
        <v>16</v>
      </c>
      <c r="F5" s="23" t="s">
        <v>17</v>
      </c>
      <c r="G5" s="23" t="s">
        <v>18</v>
      </c>
      <c r="H5" s="23" t="s">
        <v>19</v>
      </c>
      <c r="I5" s="37" t="s">
        <v>20</v>
      </c>
      <c r="J5" s="38" t="s">
        <v>21</v>
      </c>
      <c r="K5" s="38" t="s">
        <v>14</v>
      </c>
      <c r="L5" s="38" t="s">
        <v>22</v>
      </c>
      <c r="M5" s="37" t="s">
        <v>23</v>
      </c>
      <c r="N5" s="38" t="s">
        <v>14</v>
      </c>
      <c r="O5" s="37" t="s">
        <v>23</v>
      </c>
      <c r="P5" s="38" t="s">
        <v>14</v>
      </c>
      <c r="Q5" s="37" t="s">
        <v>23</v>
      </c>
      <c r="R5" s="38" t="s">
        <v>14</v>
      </c>
      <c r="S5" s="34"/>
      <c r="T5" s="46"/>
      <c r="U5" s="47"/>
    </row>
    <row r="6" spans="1:21" s="2" customFormat="1" ht="34.5" customHeight="1">
      <c r="A6" s="24"/>
      <c r="B6" s="25"/>
      <c r="C6" s="26"/>
      <c r="D6" s="26"/>
      <c r="E6" s="26"/>
      <c r="F6" s="27"/>
      <c r="G6" s="27"/>
      <c r="H6" s="23"/>
      <c r="I6" s="34"/>
      <c r="J6" s="39"/>
      <c r="K6" s="39"/>
      <c r="L6" s="39"/>
      <c r="M6" s="34"/>
      <c r="N6" s="39"/>
      <c r="O6" s="34"/>
      <c r="P6" s="39"/>
      <c r="Q6" s="34"/>
      <c r="R6" s="39"/>
      <c r="S6" s="34"/>
      <c r="T6" s="46"/>
      <c r="U6" s="47"/>
    </row>
    <row r="7" spans="1:21" s="1" customFormat="1" ht="15" customHeight="1">
      <c r="A7" s="28" t="s">
        <v>24</v>
      </c>
      <c r="B7" s="29">
        <f aca="true" t="shared" si="0" ref="B7:B70">C7+L7</f>
        <v>12550.4</v>
      </c>
      <c r="C7" s="30">
        <f aca="true" t="shared" si="1" ref="C7:H7">C8+C22+C28+C42+C54+C68+C80+C88+C99</f>
        <v>8034.1</v>
      </c>
      <c r="D7" s="30">
        <f t="shared" si="1"/>
        <v>1299.4</v>
      </c>
      <c r="E7" s="30">
        <f t="shared" si="1"/>
        <v>3216.9</v>
      </c>
      <c r="F7" s="31">
        <f t="shared" si="1"/>
        <v>11312</v>
      </c>
      <c r="G7" s="31">
        <f t="shared" si="1"/>
        <v>4458</v>
      </c>
      <c r="H7" s="29">
        <f t="shared" si="1"/>
        <v>2183</v>
      </c>
      <c r="I7" s="29"/>
      <c r="J7" s="30">
        <f aca="true" t="shared" si="2" ref="J7:L7">J8+J22+J28+J42+J54+J68+J80+J88+J99</f>
        <v>10748.300000000003</v>
      </c>
      <c r="K7" s="30">
        <f t="shared" si="2"/>
        <v>6232.000000000001</v>
      </c>
      <c r="L7" s="30">
        <f t="shared" si="2"/>
        <v>4516.299999999999</v>
      </c>
      <c r="M7" s="29"/>
      <c r="N7" s="30">
        <f aca="true" t="shared" si="3" ref="N7:R7">N8+N22+N28+N42+N54+N68+N80+N88+N99</f>
        <v>135.9</v>
      </c>
      <c r="O7" s="29"/>
      <c r="P7" s="30">
        <f t="shared" si="3"/>
        <v>1337.3999999999999</v>
      </c>
      <c r="Q7" s="29"/>
      <c r="R7" s="30">
        <f t="shared" si="3"/>
        <v>328.8</v>
      </c>
      <c r="S7" s="29"/>
      <c r="T7" s="48">
        <f>T8+T22+T28+T42+T54+T68+T80+T88+T99</f>
        <v>6715</v>
      </c>
      <c r="U7" s="49">
        <f>U8+U22+U28+U42+U54+U68+U80+U88+U99</f>
        <v>1319.1</v>
      </c>
    </row>
    <row r="8" spans="1:256" s="1" customFormat="1" ht="15" customHeight="1">
      <c r="A8" s="28" t="s">
        <v>25</v>
      </c>
      <c r="B8" s="29">
        <f t="shared" si="0"/>
        <v>2292.9</v>
      </c>
      <c r="C8" s="30">
        <f aca="true" t="shared" si="4" ref="C8:H8">SUM(C9:C21)</f>
        <v>1062.9</v>
      </c>
      <c r="D8" s="30">
        <f t="shared" si="4"/>
        <v>397.5</v>
      </c>
      <c r="E8" s="30">
        <f t="shared" si="4"/>
        <v>832.5</v>
      </c>
      <c r="F8" s="31">
        <f t="shared" si="4"/>
        <v>2030</v>
      </c>
      <c r="G8" s="31">
        <f t="shared" si="4"/>
        <v>797</v>
      </c>
      <c r="H8" s="29">
        <f t="shared" si="4"/>
        <v>668</v>
      </c>
      <c r="I8" s="29"/>
      <c r="J8" s="30">
        <f aca="true" t="shared" si="5" ref="J8:L8">SUM(J9:J21)</f>
        <v>1929.0000000000005</v>
      </c>
      <c r="K8" s="30">
        <f t="shared" si="5"/>
        <v>699</v>
      </c>
      <c r="L8" s="30">
        <f t="shared" si="5"/>
        <v>1230</v>
      </c>
      <c r="M8" s="29"/>
      <c r="N8" s="30">
        <f aca="true" t="shared" si="6" ref="N8:R8">SUM(N9:N21)</f>
        <v>24.400000000000002</v>
      </c>
      <c r="O8" s="29"/>
      <c r="P8" s="30">
        <f t="shared" si="6"/>
        <v>239.09999999999997</v>
      </c>
      <c r="Q8" s="29"/>
      <c r="R8" s="30">
        <f t="shared" si="6"/>
        <v>100.4</v>
      </c>
      <c r="S8" s="29"/>
      <c r="T8" s="48">
        <f>SUM(T9:T21)</f>
        <v>921</v>
      </c>
      <c r="U8" s="49">
        <f>SUM(U9:U21)</f>
        <v>141.9</v>
      </c>
      <c r="IR8" s="9"/>
      <c r="IS8" s="9"/>
      <c r="IT8" s="9"/>
      <c r="IU8" s="9"/>
      <c r="IV8" s="9"/>
    </row>
    <row r="9" spans="1:256" s="1" customFormat="1" ht="15" customHeight="1">
      <c r="A9" s="24" t="s">
        <v>26</v>
      </c>
      <c r="B9" s="32">
        <f t="shared" si="0"/>
        <v>602.8</v>
      </c>
      <c r="C9" s="33">
        <f aca="true" t="shared" si="7" ref="C9:C72">K9+N9+P9+R9</f>
        <v>205.3</v>
      </c>
      <c r="D9" s="33">
        <f>L9</f>
        <v>397.5</v>
      </c>
      <c r="E9" s="33"/>
      <c r="F9" s="34">
        <v>523</v>
      </c>
      <c r="G9" s="34">
        <v>143</v>
      </c>
      <c r="H9" s="34">
        <v>378</v>
      </c>
      <c r="I9" s="32">
        <v>9500</v>
      </c>
      <c r="J9" s="33">
        <f aca="true" t="shared" si="8" ref="J9:J21">ROUND(F9*I9/10000,1)</f>
        <v>496.9</v>
      </c>
      <c r="K9" s="33">
        <f aca="true" t="shared" si="9" ref="K9:K21">ROUND(J9*S9,1)</f>
        <v>99.4</v>
      </c>
      <c r="L9" s="33">
        <f aca="true" t="shared" si="10" ref="L9:L21">J9-K9</f>
        <v>397.5</v>
      </c>
      <c r="M9" s="32">
        <v>120</v>
      </c>
      <c r="N9" s="33">
        <f aca="true" t="shared" si="11" ref="N9:N21">ROUND(F9*M9/10000,1)</f>
        <v>6.3</v>
      </c>
      <c r="O9" s="32">
        <v>3000</v>
      </c>
      <c r="P9" s="33">
        <f aca="true" t="shared" si="12" ref="P9:P21">ROUND(G9*O9/10000,1)</f>
        <v>42.9</v>
      </c>
      <c r="Q9" s="32">
        <f aca="true" t="shared" si="13" ref="Q9:Q12">O9*0.5</f>
        <v>1500</v>
      </c>
      <c r="R9" s="33">
        <f aca="true" t="shared" si="14" ref="R9:R21">ROUND(H9*Q9/10000,1)</f>
        <v>56.7</v>
      </c>
      <c r="S9" s="32">
        <v>0.2</v>
      </c>
      <c r="T9" s="50">
        <v>167</v>
      </c>
      <c r="U9" s="51">
        <f aca="true" t="shared" si="15" ref="U9:U21">C9-T9</f>
        <v>38.30000000000001</v>
      </c>
      <c r="IR9" s="9"/>
      <c r="IS9" s="9"/>
      <c r="IT9" s="9"/>
      <c r="IU9" s="9"/>
      <c r="IV9" s="9"/>
    </row>
    <row r="10" spans="1:256" s="1" customFormat="1" ht="15" customHeight="1">
      <c r="A10" s="24" t="s">
        <v>27</v>
      </c>
      <c r="B10" s="32">
        <f t="shared" si="0"/>
        <v>167.40000000000003</v>
      </c>
      <c r="C10" s="33">
        <f t="shared" si="7"/>
        <v>35.2</v>
      </c>
      <c r="D10" s="33"/>
      <c r="E10" s="33">
        <f aca="true" t="shared" si="16" ref="E10:E21">L10</f>
        <v>132.20000000000002</v>
      </c>
      <c r="F10" s="34">
        <v>174</v>
      </c>
      <c r="G10" s="34"/>
      <c r="H10" s="34"/>
      <c r="I10" s="32">
        <v>9500</v>
      </c>
      <c r="J10" s="33">
        <f t="shared" si="8"/>
        <v>165.3</v>
      </c>
      <c r="K10" s="33">
        <f t="shared" si="9"/>
        <v>33.1</v>
      </c>
      <c r="L10" s="33">
        <f t="shared" si="10"/>
        <v>132.20000000000002</v>
      </c>
      <c r="M10" s="32">
        <v>120</v>
      </c>
      <c r="N10" s="33">
        <f t="shared" si="11"/>
        <v>2.1</v>
      </c>
      <c r="O10" s="32">
        <v>3000</v>
      </c>
      <c r="P10" s="33">
        <f t="shared" si="12"/>
        <v>0</v>
      </c>
      <c r="Q10" s="32">
        <f t="shared" si="13"/>
        <v>1500</v>
      </c>
      <c r="R10" s="33">
        <f t="shared" si="14"/>
        <v>0</v>
      </c>
      <c r="S10" s="32">
        <v>0.2</v>
      </c>
      <c r="T10" s="50">
        <v>27</v>
      </c>
      <c r="U10" s="51">
        <f t="shared" si="15"/>
        <v>8.200000000000003</v>
      </c>
      <c r="IR10" s="9"/>
      <c r="IS10" s="9"/>
      <c r="IT10" s="9"/>
      <c r="IU10" s="9"/>
      <c r="IV10" s="9"/>
    </row>
    <row r="11" spans="1:256" s="1" customFormat="1" ht="15" customHeight="1">
      <c r="A11" s="24" t="s">
        <v>28</v>
      </c>
      <c r="B11" s="32">
        <f t="shared" si="0"/>
        <v>117.6</v>
      </c>
      <c r="C11" s="33">
        <f t="shared" si="7"/>
        <v>30.199999999999996</v>
      </c>
      <c r="D11" s="33"/>
      <c r="E11" s="33">
        <f t="shared" si="16"/>
        <v>87.4</v>
      </c>
      <c r="F11" s="34">
        <v>115</v>
      </c>
      <c r="G11" s="34"/>
      <c r="H11" s="34">
        <v>46</v>
      </c>
      <c r="I11" s="32">
        <v>9500</v>
      </c>
      <c r="J11" s="33">
        <f t="shared" si="8"/>
        <v>109.3</v>
      </c>
      <c r="K11" s="33">
        <f t="shared" si="9"/>
        <v>21.9</v>
      </c>
      <c r="L11" s="33">
        <f t="shared" si="10"/>
        <v>87.4</v>
      </c>
      <c r="M11" s="32">
        <v>120</v>
      </c>
      <c r="N11" s="33">
        <f t="shared" si="11"/>
        <v>1.4</v>
      </c>
      <c r="O11" s="32">
        <v>3000</v>
      </c>
      <c r="P11" s="33">
        <f t="shared" si="12"/>
        <v>0</v>
      </c>
      <c r="Q11" s="32">
        <f t="shared" si="13"/>
        <v>1500</v>
      </c>
      <c r="R11" s="33">
        <f t="shared" si="14"/>
        <v>6.9</v>
      </c>
      <c r="S11" s="32">
        <v>0.2</v>
      </c>
      <c r="T11" s="50">
        <v>24</v>
      </c>
      <c r="U11" s="51">
        <f t="shared" si="15"/>
        <v>6.199999999999996</v>
      </c>
      <c r="IR11" s="9"/>
      <c r="IS11" s="9"/>
      <c r="IT11" s="9"/>
      <c r="IU11" s="9"/>
      <c r="IV11" s="9"/>
    </row>
    <row r="12" spans="1:256" s="1" customFormat="1" ht="15" customHeight="1">
      <c r="A12" s="24" t="s">
        <v>29</v>
      </c>
      <c r="B12" s="32">
        <f t="shared" si="0"/>
        <v>111.8</v>
      </c>
      <c r="C12" s="33">
        <f t="shared" si="7"/>
        <v>31.200000000000003</v>
      </c>
      <c r="D12" s="33"/>
      <c r="E12" s="33">
        <f t="shared" si="16"/>
        <v>80.6</v>
      </c>
      <c r="F12" s="34">
        <v>106</v>
      </c>
      <c r="G12" s="34"/>
      <c r="H12" s="34">
        <v>65</v>
      </c>
      <c r="I12" s="32">
        <v>9500</v>
      </c>
      <c r="J12" s="33">
        <f t="shared" si="8"/>
        <v>100.7</v>
      </c>
      <c r="K12" s="33">
        <f t="shared" si="9"/>
        <v>20.1</v>
      </c>
      <c r="L12" s="33">
        <f t="shared" si="10"/>
        <v>80.6</v>
      </c>
      <c r="M12" s="32">
        <v>120</v>
      </c>
      <c r="N12" s="33">
        <f t="shared" si="11"/>
        <v>1.3</v>
      </c>
      <c r="O12" s="32">
        <v>3000</v>
      </c>
      <c r="P12" s="33">
        <f t="shared" si="12"/>
        <v>0</v>
      </c>
      <c r="Q12" s="32">
        <f t="shared" si="13"/>
        <v>1500</v>
      </c>
      <c r="R12" s="33">
        <f t="shared" si="14"/>
        <v>9.8</v>
      </c>
      <c r="S12" s="32">
        <v>0.2</v>
      </c>
      <c r="T12" s="50">
        <v>27</v>
      </c>
      <c r="U12" s="51">
        <f t="shared" si="15"/>
        <v>4.200000000000003</v>
      </c>
      <c r="IR12" s="9"/>
      <c r="IS12" s="9"/>
      <c r="IT12" s="9"/>
      <c r="IU12" s="9"/>
      <c r="IV12" s="9"/>
    </row>
    <row r="13" spans="1:256" s="1" customFormat="1" ht="15" customHeight="1">
      <c r="A13" s="24" t="s">
        <v>30</v>
      </c>
      <c r="B13" s="32">
        <f t="shared" si="0"/>
        <v>10.600000000000001</v>
      </c>
      <c r="C13" s="33">
        <f t="shared" si="7"/>
        <v>2.2</v>
      </c>
      <c r="D13" s="33"/>
      <c r="E13" s="33">
        <f t="shared" si="16"/>
        <v>8.4</v>
      </c>
      <c r="F13" s="34">
        <v>11</v>
      </c>
      <c r="G13" s="34"/>
      <c r="H13" s="34"/>
      <c r="I13" s="32">
        <v>9500</v>
      </c>
      <c r="J13" s="33">
        <f t="shared" si="8"/>
        <v>10.5</v>
      </c>
      <c r="K13" s="33">
        <f t="shared" si="9"/>
        <v>2.1</v>
      </c>
      <c r="L13" s="33">
        <f t="shared" si="10"/>
        <v>8.4</v>
      </c>
      <c r="M13" s="32">
        <v>120</v>
      </c>
      <c r="N13" s="33">
        <f t="shared" si="11"/>
        <v>0.1</v>
      </c>
      <c r="O13" s="32">
        <v>3000</v>
      </c>
      <c r="P13" s="33">
        <f t="shared" si="12"/>
        <v>0</v>
      </c>
      <c r="Q13" s="32">
        <v>1500</v>
      </c>
      <c r="R13" s="33">
        <f t="shared" si="14"/>
        <v>0</v>
      </c>
      <c r="S13" s="32">
        <v>0.2</v>
      </c>
      <c r="T13" s="50">
        <v>2</v>
      </c>
      <c r="U13" s="51">
        <f t="shared" si="15"/>
        <v>0.20000000000000018</v>
      </c>
      <c r="IR13" s="9"/>
      <c r="IS13" s="9"/>
      <c r="IT13" s="9"/>
      <c r="IU13" s="9"/>
      <c r="IV13" s="9"/>
    </row>
    <row r="14" spans="1:256" s="1" customFormat="1" ht="15" customHeight="1">
      <c r="A14" s="24" t="s">
        <v>31</v>
      </c>
      <c r="B14" s="32">
        <f t="shared" si="0"/>
        <v>80.7</v>
      </c>
      <c r="C14" s="33">
        <f t="shared" si="7"/>
        <v>22.1</v>
      </c>
      <c r="D14" s="33"/>
      <c r="E14" s="33">
        <f t="shared" si="16"/>
        <v>58.6</v>
      </c>
      <c r="F14" s="34">
        <v>77</v>
      </c>
      <c r="G14" s="34"/>
      <c r="H14" s="34">
        <v>44</v>
      </c>
      <c r="I14" s="32">
        <v>9500</v>
      </c>
      <c r="J14" s="33">
        <f t="shared" si="8"/>
        <v>73.2</v>
      </c>
      <c r="K14" s="33">
        <f t="shared" si="9"/>
        <v>14.6</v>
      </c>
      <c r="L14" s="33">
        <f t="shared" si="10"/>
        <v>58.6</v>
      </c>
      <c r="M14" s="32">
        <v>120</v>
      </c>
      <c r="N14" s="33">
        <f t="shared" si="11"/>
        <v>0.9</v>
      </c>
      <c r="O14" s="32">
        <v>3000</v>
      </c>
      <c r="P14" s="33">
        <f t="shared" si="12"/>
        <v>0</v>
      </c>
      <c r="Q14" s="32">
        <f aca="true" t="shared" si="17" ref="Q14:Q18">O14*0.5</f>
        <v>1500</v>
      </c>
      <c r="R14" s="33">
        <f t="shared" si="14"/>
        <v>6.6</v>
      </c>
      <c r="S14" s="32">
        <v>0.2</v>
      </c>
      <c r="T14" s="50">
        <v>22</v>
      </c>
      <c r="U14" s="51">
        <f t="shared" si="15"/>
        <v>0.10000000000000142</v>
      </c>
      <c r="IR14" s="9"/>
      <c r="IS14" s="9"/>
      <c r="IT14" s="9"/>
      <c r="IU14" s="9"/>
      <c r="IV14" s="9"/>
    </row>
    <row r="15" spans="1:256" s="1" customFormat="1" ht="15" customHeight="1">
      <c r="A15" s="24" t="s">
        <v>32</v>
      </c>
      <c r="B15" s="32">
        <f t="shared" si="0"/>
        <v>149.2</v>
      </c>
      <c r="C15" s="33">
        <f t="shared" si="7"/>
        <v>67.7</v>
      </c>
      <c r="D15" s="33"/>
      <c r="E15" s="33">
        <f t="shared" si="16"/>
        <v>81.5</v>
      </c>
      <c r="F15" s="34">
        <v>143</v>
      </c>
      <c r="G15" s="34">
        <v>26</v>
      </c>
      <c r="H15" s="34">
        <v>25</v>
      </c>
      <c r="I15" s="32">
        <v>9500</v>
      </c>
      <c r="J15" s="33">
        <f t="shared" si="8"/>
        <v>135.9</v>
      </c>
      <c r="K15" s="33">
        <f t="shared" si="9"/>
        <v>54.4</v>
      </c>
      <c r="L15" s="33">
        <f t="shared" si="10"/>
        <v>81.5</v>
      </c>
      <c r="M15" s="32">
        <v>120</v>
      </c>
      <c r="N15" s="33">
        <f t="shared" si="11"/>
        <v>1.7</v>
      </c>
      <c r="O15" s="32">
        <v>3000</v>
      </c>
      <c r="P15" s="33">
        <f t="shared" si="12"/>
        <v>7.8</v>
      </c>
      <c r="Q15" s="32">
        <f t="shared" si="17"/>
        <v>1500</v>
      </c>
      <c r="R15" s="33">
        <f t="shared" si="14"/>
        <v>3.8</v>
      </c>
      <c r="S15" s="32">
        <v>0.4</v>
      </c>
      <c r="T15" s="50">
        <v>71</v>
      </c>
      <c r="U15" s="51">
        <f t="shared" si="15"/>
        <v>-3.299999999999997</v>
      </c>
      <c r="IR15" s="9"/>
      <c r="IS15" s="9"/>
      <c r="IT15" s="9"/>
      <c r="IU15" s="9"/>
      <c r="IV15" s="9"/>
    </row>
    <row r="16" spans="1:256" s="1" customFormat="1" ht="15" customHeight="1">
      <c r="A16" s="24" t="s">
        <v>33</v>
      </c>
      <c r="B16" s="32">
        <f t="shared" si="0"/>
        <v>254.4</v>
      </c>
      <c r="C16" s="33">
        <f t="shared" si="7"/>
        <v>169.6</v>
      </c>
      <c r="D16" s="33"/>
      <c r="E16" s="33">
        <f t="shared" si="16"/>
        <v>84.80000000000001</v>
      </c>
      <c r="F16" s="34">
        <v>223</v>
      </c>
      <c r="G16" s="34">
        <v>118</v>
      </c>
      <c r="H16" s="34">
        <v>29</v>
      </c>
      <c r="I16" s="32">
        <v>9500</v>
      </c>
      <c r="J16" s="33">
        <f t="shared" si="8"/>
        <v>211.9</v>
      </c>
      <c r="K16" s="33">
        <f t="shared" si="9"/>
        <v>127.1</v>
      </c>
      <c r="L16" s="33">
        <f t="shared" si="10"/>
        <v>84.80000000000001</v>
      </c>
      <c r="M16" s="32">
        <v>120</v>
      </c>
      <c r="N16" s="33">
        <f t="shared" si="11"/>
        <v>2.7</v>
      </c>
      <c r="O16" s="32">
        <v>3000</v>
      </c>
      <c r="P16" s="33">
        <f t="shared" si="12"/>
        <v>35.4</v>
      </c>
      <c r="Q16" s="32">
        <f t="shared" si="17"/>
        <v>1500</v>
      </c>
      <c r="R16" s="33">
        <f t="shared" si="14"/>
        <v>4.4</v>
      </c>
      <c r="S16" s="32">
        <v>0.6</v>
      </c>
      <c r="T16" s="50">
        <v>182</v>
      </c>
      <c r="U16" s="51">
        <f t="shared" si="15"/>
        <v>-12.400000000000006</v>
      </c>
      <c r="IR16" s="9"/>
      <c r="IS16" s="9"/>
      <c r="IT16" s="9"/>
      <c r="IU16" s="9"/>
      <c r="IV16" s="9"/>
    </row>
    <row r="17" spans="1:256" s="1" customFormat="1" ht="15" customHeight="1">
      <c r="A17" s="24" t="s">
        <v>34</v>
      </c>
      <c r="B17" s="32">
        <f t="shared" si="0"/>
        <v>137.4</v>
      </c>
      <c r="C17" s="33">
        <f t="shared" si="7"/>
        <v>116.1</v>
      </c>
      <c r="D17" s="33"/>
      <c r="E17" s="33">
        <f t="shared" si="16"/>
        <v>21.30000000000001</v>
      </c>
      <c r="F17" s="34">
        <v>112</v>
      </c>
      <c r="G17" s="34">
        <v>99</v>
      </c>
      <c r="H17" s="34"/>
      <c r="I17" s="32">
        <v>9500</v>
      </c>
      <c r="J17" s="33">
        <f t="shared" si="8"/>
        <v>106.4</v>
      </c>
      <c r="K17" s="33">
        <f t="shared" si="9"/>
        <v>85.1</v>
      </c>
      <c r="L17" s="33">
        <f t="shared" si="10"/>
        <v>21.30000000000001</v>
      </c>
      <c r="M17" s="32">
        <v>120</v>
      </c>
      <c r="N17" s="33">
        <f t="shared" si="11"/>
        <v>1.3</v>
      </c>
      <c r="O17" s="32">
        <v>3000</v>
      </c>
      <c r="P17" s="33">
        <f t="shared" si="12"/>
        <v>29.7</v>
      </c>
      <c r="Q17" s="32">
        <f t="shared" si="17"/>
        <v>1500</v>
      </c>
      <c r="R17" s="33">
        <f t="shared" si="14"/>
        <v>0</v>
      </c>
      <c r="S17" s="32">
        <v>0.8</v>
      </c>
      <c r="T17" s="50">
        <v>50</v>
      </c>
      <c r="U17" s="51">
        <f t="shared" si="15"/>
        <v>66.1</v>
      </c>
      <c r="IR17" s="9"/>
      <c r="IS17" s="9"/>
      <c r="IT17" s="9"/>
      <c r="IU17" s="9"/>
      <c r="IV17" s="9"/>
    </row>
    <row r="18" spans="1:256" s="1" customFormat="1" ht="15" customHeight="1">
      <c r="A18" s="24" t="s">
        <v>35</v>
      </c>
      <c r="B18" s="32">
        <f t="shared" si="0"/>
        <v>72.1</v>
      </c>
      <c r="C18" s="33">
        <f t="shared" si="7"/>
        <v>52.7</v>
      </c>
      <c r="D18" s="33"/>
      <c r="E18" s="33">
        <f t="shared" si="16"/>
        <v>19.4</v>
      </c>
      <c r="F18" s="34">
        <v>51</v>
      </c>
      <c r="G18" s="34">
        <v>51</v>
      </c>
      <c r="H18" s="34">
        <v>51</v>
      </c>
      <c r="I18" s="32">
        <v>9500</v>
      </c>
      <c r="J18" s="33">
        <f t="shared" si="8"/>
        <v>48.5</v>
      </c>
      <c r="K18" s="33">
        <f t="shared" si="9"/>
        <v>29.1</v>
      </c>
      <c r="L18" s="33">
        <f t="shared" si="10"/>
        <v>19.4</v>
      </c>
      <c r="M18" s="32">
        <v>120</v>
      </c>
      <c r="N18" s="33">
        <f t="shared" si="11"/>
        <v>0.6</v>
      </c>
      <c r="O18" s="32">
        <v>3000</v>
      </c>
      <c r="P18" s="33">
        <f t="shared" si="12"/>
        <v>15.3</v>
      </c>
      <c r="Q18" s="32">
        <f t="shared" si="17"/>
        <v>1500</v>
      </c>
      <c r="R18" s="33">
        <f t="shared" si="14"/>
        <v>7.7</v>
      </c>
      <c r="S18" s="32">
        <v>0.6</v>
      </c>
      <c r="T18" s="50">
        <v>98</v>
      </c>
      <c r="U18" s="51">
        <f t="shared" si="15"/>
        <v>-45.3</v>
      </c>
      <c r="IR18" s="9"/>
      <c r="IS18" s="9"/>
      <c r="IT18" s="9"/>
      <c r="IU18" s="9"/>
      <c r="IV18" s="9"/>
    </row>
    <row r="19" spans="1:256" s="1" customFormat="1" ht="15" customHeight="1">
      <c r="A19" s="24" t="s">
        <v>36</v>
      </c>
      <c r="B19" s="32">
        <f t="shared" si="0"/>
        <v>78.39999999999999</v>
      </c>
      <c r="C19" s="33">
        <f t="shared" si="7"/>
        <v>66.39999999999999</v>
      </c>
      <c r="D19" s="33"/>
      <c r="E19" s="33">
        <f t="shared" si="16"/>
        <v>12</v>
      </c>
      <c r="F19" s="34">
        <v>63</v>
      </c>
      <c r="G19" s="34">
        <v>59</v>
      </c>
      <c r="H19" s="34"/>
      <c r="I19" s="32">
        <v>9500</v>
      </c>
      <c r="J19" s="33">
        <f t="shared" si="8"/>
        <v>59.9</v>
      </c>
      <c r="K19" s="33">
        <f t="shared" si="9"/>
        <v>47.9</v>
      </c>
      <c r="L19" s="33">
        <f t="shared" si="10"/>
        <v>12</v>
      </c>
      <c r="M19" s="32">
        <v>120</v>
      </c>
      <c r="N19" s="33">
        <f t="shared" si="11"/>
        <v>0.8</v>
      </c>
      <c r="O19" s="32">
        <v>3000</v>
      </c>
      <c r="P19" s="33">
        <f t="shared" si="12"/>
        <v>17.7</v>
      </c>
      <c r="Q19" s="32">
        <v>1500</v>
      </c>
      <c r="R19" s="33">
        <f t="shared" si="14"/>
        <v>0</v>
      </c>
      <c r="S19" s="32">
        <v>0.8</v>
      </c>
      <c r="T19" s="50">
        <v>35</v>
      </c>
      <c r="U19" s="51">
        <f t="shared" si="15"/>
        <v>31.39999999999999</v>
      </c>
      <c r="IR19" s="9"/>
      <c r="IS19" s="9"/>
      <c r="IT19" s="9"/>
      <c r="IU19" s="9"/>
      <c r="IV19" s="9"/>
    </row>
    <row r="20" spans="1:256" s="1" customFormat="1" ht="15" customHeight="1">
      <c r="A20" s="24" t="s">
        <v>37</v>
      </c>
      <c r="B20" s="32">
        <f t="shared" si="0"/>
        <v>336.9</v>
      </c>
      <c r="C20" s="33">
        <f t="shared" si="7"/>
        <v>180.1</v>
      </c>
      <c r="D20" s="33"/>
      <c r="E20" s="33">
        <f t="shared" si="16"/>
        <v>156.8</v>
      </c>
      <c r="F20" s="34">
        <v>275</v>
      </c>
      <c r="G20" s="34">
        <v>241</v>
      </c>
      <c r="H20" s="34"/>
      <c r="I20" s="32">
        <v>9500</v>
      </c>
      <c r="J20" s="33">
        <f t="shared" si="8"/>
        <v>261.3</v>
      </c>
      <c r="K20" s="33">
        <f t="shared" si="9"/>
        <v>104.5</v>
      </c>
      <c r="L20" s="33">
        <f t="shared" si="10"/>
        <v>156.8</v>
      </c>
      <c r="M20" s="32">
        <v>120</v>
      </c>
      <c r="N20" s="33">
        <f t="shared" si="11"/>
        <v>3.3</v>
      </c>
      <c r="O20" s="32">
        <v>3000</v>
      </c>
      <c r="P20" s="33">
        <f t="shared" si="12"/>
        <v>72.3</v>
      </c>
      <c r="Q20" s="32">
        <f aca="true" t="shared" si="18" ref="Q20:Q27">O20*0.5</f>
        <v>1500</v>
      </c>
      <c r="R20" s="33">
        <f t="shared" si="14"/>
        <v>0</v>
      </c>
      <c r="S20" s="32">
        <v>0.4</v>
      </c>
      <c r="T20" s="50">
        <v>142</v>
      </c>
      <c r="U20" s="51">
        <f t="shared" si="15"/>
        <v>38.099999999999994</v>
      </c>
      <c r="IR20" s="9"/>
      <c r="IS20" s="9"/>
      <c r="IT20" s="9"/>
      <c r="IU20" s="9"/>
      <c r="IV20" s="9"/>
    </row>
    <row r="21" spans="1:256" s="1" customFormat="1" ht="15" customHeight="1">
      <c r="A21" s="24" t="s">
        <v>38</v>
      </c>
      <c r="B21" s="32">
        <f t="shared" si="0"/>
        <v>173.59999999999997</v>
      </c>
      <c r="C21" s="33">
        <f t="shared" si="7"/>
        <v>84.1</v>
      </c>
      <c r="D21" s="33"/>
      <c r="E21" s="33">
        <f t="shared" si="16"/>
        <v>89.49999999999999</v>
      </c>
      <c r="F21" s="34">
        <v>157</v>
      </c>
      <c r="G21" s="34">
        <v>60</v>
      </c>
      <c r="H21" s="34">
        <v>30</v>
      </c>
      <c r="I21" s="32">
        <v>9500</v>
      </c>
      <c r="J21" s="33">
        <f t="shared" si="8"/>
        <v>149.2</v>
      </c>
      <c r="K21" s="33">
        <f t="shared" si="9"/>
        <v>59.7</v>
      </c>
      <c r="L21" s="33">
        <f t="shared" si="10"/>
        <v>89.49999999999999</v>
      </c>
      <c r="M21" s="32">
        <v>120</v>
      </c>
      <c r="N21" s="33">
        <f t="shared" si="11"/>
        <v>1.9</v>
      </c>
      <c r="O21" s="32">
        <v>3000</v>
      </c>
      <c r="P21" s="33">
        <f t="shared" si="12"/>
        <v>18</v>
      </c>
      <c r="Q21" s="32">
        <f t="shared" si="18"/>
        <v>1500</v>
      </c>
      <c r="R21" s="33">
        <f t="shared" si="14"/>
        <v>4.5</v>
      </c>
      <c r="S21" s="32">
        <v>0.4</v>
      </c>
      <c r="T21" s="50">
        <v>74</v>
      </c>
      <c r="U21" s="51">
        <f t="shared" si="15"/>
        <v>10.099999999999994</v>
      </c>
      <c r="IR21" s="9"/>
      <c r="IS21" s="9"/>
      <c r="IT21" s="9"/>
      <c r="IU21" s="9"/>
      <c r="IV21" s="9"/>
    </row>
    <row r="22" spans="1:21" s="1" customFormat="1" ht="15" customHeight="1">
      <c r="A22" s="28" t="s">
        <v>39</v>
      </c>
      <c r="B22" s="29">
        <f t="shared" si="0"/>
        <v>647.5</v>
      </c>
      <c r="C22" s="30">
        <f t="shared" si="7"/>
        <v>445.29999999999995</v>
      </c>
      <c r="D22" s="30">
        <f aca="true" t="shared" si="19" ref="D22:H22">SUM(D23:D27)</f>
        <v>81.70000000000002</v>
      </c>
      <c r="E22" s="30">
        <f t="shared" si="19"/>
        <v>120.50000000000003</v>
      </c>
      <c r="F22" s="31">
        <f t="shared" si="19"/>
        <v>583</v>
      </c>
      <c r="G22" s="31">
        <f t="shared" si="19"/>
        <v>259</v>
      </c>
      <c r="H22" s="31">
        <f t="shared" si="19"/>
        <v>59</v>
      </c>
      <c r="I22" s="29"/>
      <c r="J22" s="30">
        <f aca="true" t="shared" si="20" ref="J22:L22">SUM(J23:J27)</f>
        <v>554</v>
      </c>
      <c r="K22" s="30">
        <f t="shared" si="20"/>
        <v>351.8</v>
      </c>
      <c r="L22" s="30">
        <f t="shared" si="20"/>
        <v>202.20000000000002</v>
      </c>
      <c r="M22" s="29"/>
      <c r="N22" s="30">
        <f aca="true" t="shared" si="21" ref="N22:R22">SUM(N23:N27)</f>
        <v>6.9</v>
      </c>
      <c r="O22" s="32"/>
      <c r="P22" s="30">
        <f t="shared" si="21"/>
        <v>77.7</v>
      </c>
      <c r="Q22" s="29"/>
      <c r="R22" s="30">
        <f t="shared" si="21"/>
        <v>8.9</v>
      </c>
      <c r="S22" s="29"/>
      <c r="T22" s="48">
        <f>SUM(T23:T27)</f>
        <v>400</v>
      </c>
      <c r="U22" s="49">
        <f>SUM(U23:U27)</f>
        <v>45.29999999999999</v>
      </c>
    </row>
    <row r="23" spans="1:21" s="1" customFormat="1" ht="15" customHeight="1">
      <c r="A23" s="24" t="s">
        <v>26</v>
      </c>
      <c r="B23" s="32">
        <f t="shared" si="0"/>
        <v>246.70000000000002</v>
      </c>
      <c r="C23" s="33">
        <f t="shared" si="7"/>
        <v>165</v>
      </c>
      <c r="D23" s="33">
        <f>L23</f>
        <v>81.70000000000002</v>
      </c>
      <c r="E23" s="33"/>
      <c r="F23" s="34">
        <v>215</v>
      </c>
      <c r="G23" s="34">
        <v>116</v>
      </c>
      <c r="H23" s="34">
        <v>33</v>
      </c>
      <c r="I23" s="32">
        <v>9500</v>
      </c>
      <c r="J23" s="33">
        <f aca="true" t="shared" si="22" ref="J23:J27">ROUND(F23*I23/10000,1)</f>
        <v>204.3</v>
      </c>
      <c r="K23" s="33">
        <f aca="true" t="shared" si="23" ref="K23:K27">ROUND(J23*S23,1)</f>
        <v>122.6</v>
      </c>
      <c r="L23" s="33">
        <f aca="true" t="shared" si="24" ref="L23:L27">J23-K23</f>
        <v>81.70000000000002</v>
      </c>
      <c r="M23" s="32">
        <v>120</v>
      </c>
      <c r="N23" s="33">
        <f aca="true" t="shared" si="25" ref="N23:N27">ROUND(F23*M23/10000,1)</f>
        <v>2.6</v>
      </c>
      <c r="O23" s="32">
        <v>3000</v>
      </c>
      <c r="P23" s="33">
        <f aca="true" t="shared" si="26" ref="P23:P27">ROUND(G23*O23/10000,1)</f>
        <v>34.8</v>
      </c>
      <c r="Q23" s="32">
        <f t="shared" si="18"/>
        <v>1500</v>
      </c>
      <c r="R23" s="33">
        <f aca="true" t="shared" si="27" ref="R23:R27">ROUND(H23*Q23/10000,1)</f>
        <v>5</v>
      </c>
      <c r="S23" s="32">
        <v>0.6</v>
      </c>
      <c r="T23" s="50">
        <v>144</v>
      </c>
      <c r="U23" s="51">
        <f aca="true" t="shared" si="28" ref="U23:U27">C23-T23</f>
        <v>21</v>
      </c>
    </row>
    <row r="24" spans="1:21" s="1" customFormat="1" ht="15" customHeight="1">
      <c r="A24" s="34" t="s">
        <v>40</v>
      </c>
      <c r="B24" s="32">
        <f t="shared" si="0"/>
        <v>19.2</v>
      </c>
      <c r="C24" s="33">
        <f t="shared" si="7"/>
        <v>11.6</v>
      </c>
      <c r="D24" s="33"/>
      <c r="E24" s="33">
        <f aca="true" t="shared" si="29" ref="E24:E27">L24</f>
        <v>7.6</v>
      </c>
      <c r="F24" s="34">
        <v>20</v>
      </c>
      <c r="G24" s="34"/>
      <c r="H24" s="35"/>
      <c r="I24" s="32">
        <v>9500</v>
      </c>
      <c r="J24" s="33">
        <f t="shared" si="22"/>
        <v>19</v>
      </c>
      <c r="K24" s="33">
        <f t="shared" si="23"/>
        <v>11.4</v>
      </c>
      <c r="L24" s="33">
        <f t="shared" si="24"/>
        <v>7.6</v>
      </c>
      <c r="M24" s="32">
        <v>120</v>
      </c>
      <c r="N24" s="33">
        <f t="shared" si="25"/>
        <v>0.2</v>
      </c>
      <c r="O24" s="32">
        <v>3000</v>
      </c>
      <c r="P24" s="33">
        <f t="shared" si="26"/>
        <v>0</v>
      </c>
      <c r="Q24" s="32">
        <f t="shared" si="18"/>
        <v>1500</v>
      </c>
      <c r="R24" s="33">
        <f t="shared" si="27"/>
        <v>0</v>
      </c>
      <c r="S24" s="32">
        <v>0.6</v>
      </c>
      <c r="T24" s="50"/>
      <c r="U24" s="51">
        <f t="shared" si="28"/>
        <v>11.6</v>
      </c>
    </row>
    <row r="25" spans="1:21" s="1" customFormat="1" ht="15" customHeight="1">
      <c r="A25" s="24" t="s">
        <v>41</v>
      </c>
      <c r="B25" s="32">
        <f t="shared" si="0"/>
        <v>140.4</v>
      </c>
      <c r="C25" s="33">
        <f t="shared" si="7"/>
        <v>89.1</v>
      </c>
      <c r="D25" s="33"/>
      <c r="E25" s="33">
        <f t="shared" si="29"/>
        <v>51.30000000000001</v>
      </c>
      <c r="F25" s="34">
        <v>135</v>
      </c>
      <c r="G25" s="34">
        <v>30</v>
      </c>
      <c r="H25" s="35">
        <v>10</v>
      </c>
      <c r="I25" s="32">
        <v>9500</v>
      </c>
      <c r="J25" s="33">
        <f t="shared" si="22"/>
        <v>128.3</v>
      </c>
      <c r="K25" s="33">
        <f t="shared" si="23"/>
        <v>77</v>
      </c>
      <c r="L25" s="33">
        <f t="shared" si="24"/>
        <v>51.30000000000001</v>
      </c>
      <c r="M25" s="32">
        <v>120</v>
      </c>
      <c r="N25" s="33">
        <f t="shared" si="25"/>
        <v>1.6</v>
      </c>
      <c r="O25" s="32">
        <v>3000</v>
      </c>
      <c r="P25" s="33">
        <f t="shared" si="26"/>
        <v>9</v>
      </c>
      <c r="Q25" s="32">
        <f t="shared" si="18"/>
        <v>1500</v>
      </c>
      <c r="R25" s="33">
        <f t="shared" si="27"/>
        <v>1.5</v>
      </c>
      <c r="S25" s="32">
        <v>0.6</v>
      </c>
      <c r="T25" s="50">
        <v>73</v>
      </c>
      <c r="U25" s="51">
        <f t="shared" si="28"/>
        <v>16.099999999999994</v>
      </c>
    </row>
    <row r="26" spans="1:21" s="1" customFormat="1" ht="15" customHeight="1">
      <c r="A26" s="24" t="s">
        <v>42</v>
      </c>
      <c r="B26" s="32">
        <f t="shared" si="0"/>
        <v>131.39999999999998</v>
      </c>
      <c r="C26" s="33">
        <f t="shared" si="7"/>
        <v>89.19999999999999</v>
      </c>
      <c r="D26" s="33"/>
      <c r="E26" s="33">
        <f t="shared" si="29"/>
        <v>42.2</v>
      </c>
      <c r="F26" s="34">
        <v>111</v>
      </c>
      <c r="G26" s="34">
        <v>82</v>
      </c>
      <c r="H26" s="35"/>
      <c r="I26" s="32">
        <v>9500</v>
      </c>
      <c r="J26" s="33">
        <f t="shared" si="22"/>
        <v>105.5</v>
      </c>
      <c r="K26" s="33">
        <f t="shared" si="23"/>
        <v>63.3</v>
      </c>
      <c r="L26" s="33">
        <f t="shared" si="24"/>
        <v>42.2</v>
      </c>
      <c r="M26" s="32">
        <v>120</v>
      </c>
      <c r="N26" s="33">
        <f t="shared" si="25"/>
        <v>1.3</v>
      </c>
      <c r="O26" s="32">
        <v>3000</v>
      </c>
      <c r="P26" s="33">
        <f t="shared" si="26"/>
        <v>24.6</v>
      </c>
      <c r="Q26" s="32">
        <f t="shared" si="18"/>
        <v>1500</v>
      </c>
      <c r="R26" s="33">
        <f t="shared" si="27"/>
        <v>0</v>
      </c>
      <c r="S26" s="32">
        <v>0.6</v>
      </c>
      <c r="T26" s="50">
        <v>102</v>
      </c>
      <c r="U26" s="51">
        <f t="shared" si="28"/>
        <v>-12.800000000000011</v>
      </c>
    </row>
    <row r="27" spans="1:21" s="1" customFormat="1" ht="15" customHeight="1">
      <c r="A27" s="24" t="s">
        <v>43</v>
      </c>
      <c r="B27" s="32">
        <f t="shared" si="0"/>
        <v>109.80000000000001</v>
      </c>
      <c r="C27" s="33">
        <f t="shared" si="7"/>
        <v>90.4</v>
      </c>
      <c r="D27" s="33"/>
      <c r="E27" s="33">
        <f t="shared" si="29"/>
        <v>19.400000000000006</v>
      </c>
      <c r="F27" s="34">
        <v>102</v>
      </c>
      <c r="G27" s="34">
        <v>31</v>
      </c>
      <c r="H27" s="35">
        <v>16</v>
      </c>
      <c r="I27" s="32">
        <v>9500</v>
      </c>
      <c r="J27" s="33">
        <f t="shared" si="22"/>
        <v>96.9</v>
      </c>
      <c r="K27" s="33">
        <f t="shared" si="23"/>
        <v>77.5</v>
      </c>
      <c r="L27" s="33">
        <f t="shared" si="24"/>
        <v>19.400000000000006</v>
      </c>
      <c r="M27" s="32">
        <v>120</v>
      </c>
      <c r="N27" s="33">
        <f t="shared" si="25"/>
        <v>1.2</v>
      </c>
      <c r="O27" s="32">
        <v>3000</v>
      </c>
      <c r="P27" s="33">
        <f t="shared" si="26"/>
        <v>9.3</v>
      </c>
      <c r="Q27" s="32">
        <f t="shared" si="18"/>
        <v>1500</v>
      </c>
      <c r="R27" s="33">
        <f t="shared" si="27"/>
        <v>2.4</v>
      </c>
      <c r="S27" s="32">
        <v>0.8</v>
      </c>
      <c r="T27" s="50">
        <v>81</v>
      </c>
      <c r="U27" s="51">
        <f t="shared" si="28"/>
        <v>9.400000000000006</v>
      </c>
    </row>
    <row r="28" spans="1:256" s="1" customFormat="1" ht="13.5" customHeight="1">
      <c r="A28" s="28" t="s">
        <v>44</v>
      </c>
      <c r="B28" s="29">
        <f t="shared" si="0"/>
        <v>1132.4</v>
      </c>
      <c r="C28" s="30">
        <f t="shared" si="7"/>
        <v>860.2</v>
      </c>
      <c r="D28" s="30">
        <f aca="true" t="shared" si="30" ref="D28:H28">SUM(D29:D41)</f>
        <v>91.6</v>
      </c>
      <c r="E28" s="30">
        <f t="shared" si="30"/>
        <v>180.60000000000002</v>
      </c>
      <c r="F28" s="31">
        <f t="shared" si="30"/>
        <v>1002</v>
      </c>
      <c r="G28" s="31">
        <f t="shared" si="30"/>
        <v>483</v>
      </c>
      <c r="H28" s="31">
        <f t="shared" si="30"/>
        <v>153</v>
      </c>
      <c r="I28" s="29"/>
      <c r="J28" s="30">
        <f aca="true" t="shared" si="31" ref="J28:L28">SUM(J29:J41)</f>
        <v>952.2</v>
      </c>
      <c r="K28" s="30">
        <f t="shared" si="31"/>
        <v>680</v>
      </c>
      <c r="L28" s="30">
        <f t="shared" si="31"/>
        <v>272.2</v>
      </c>
      <c r="M28" s="29"/>
      <c r="N28" s="30">
        <f aca="true" t="shared" si="32" ref="N28:R28">SUM(N29:N41)</f>
        <v>12.099999999999996</v>
      </c>
      <c r="O28" s="32"/>
      <c r="P28" s="30">
        <f t="shared" si="32"/>
        <v>144.9</v>
      </c>
      <c r="Q28" s="29"/>
      <c r="R28" s="30">
        <f t="shared" si="32"/>
        <v>23.200000000000003</v>
      </c>
      <c r="S28" s="29"/>
      <c r="T28" s="48">
        <f>SUM(T29:T41)</f>
        <v>794</v>
      </c>
      <c r="U28" s="49">
        <f>SUM(U29:U41)</f>
        <v>66.20000000000003</v>
      </c>
      <c r="IR28" s="9"/>
      <c r="IS28" s="9"/>
      <c r="IT28" s="9"/>
      <c r="IU28" s="9"/>
      <c r="IV28" s="9"/>
    </row>
    <row r="29" spans="1:256" s="1" customFormat="1" ht="13.5" customHeight="1">
      <c r="A29" s="24" t="s">
        <v>26</v>
      </c>
      <c r="B29" s="32">
        <f t="shared" si="0"/>
        <v>301.20000000000005</v>
      </c>
      <c r="C29" s="33">
        <f t="shared" si="7"/>
        <v>209.60000000000002</v>
      </c>
      <c r="D29" s="33">
        <f>L29</f>
        <v>91.6</v>
      </c>
      <c r="E29" s="33"/>
      <c r="F29" s="34">
        <v>241</v>
      </c>
      <c r="G29" s="34">
        <v>223</v>
      </c>
      <c r="H29" s="34">
        <v>16</v>
      </c>
      <c r="I29" s="32">
        <v>9500</v>
      </c>
      <c r="J29" s="33">
        <f aca="true" t="shared" si="33" ref="J29:J41">ROUND(F29*I29/10000,1)</f>
        <v>229</v>
      </c>
      <c r="K29" s="33">
        <f aca="true" t="shared" si="34" ref="K29:K41">ROUND(J29*S29,1)</f>
        <v>137.4</v>
      </c>
      <c r="L29" s="33">
        <f aca="true" t="shared" si="35" ref="L29:L41">J29-K29</f>
        <v>91.6</v>
      </c>
      <c r="M29" s="32">
        <v>120</v>
      </c>
      <c r="N29" s="33">
        <f aca="true" t="shared" si="36" ref="N29:N41">ROUND(F29*M29/10000,1)</f>
        <v>2.9</v>
      </c>
      <c r="O29" s="32">
        <v>3000</v>
      </c>
      <c r="P29" s="33">
        <f aca="true" t="shared" si="37" ref="P29:P41">ROUND(G29*O29/10000,1)</f>
        <v>66.9</v>
      </c>
      <c r="Q29" s="32">
        <f aca="true" t="shared" si="38" ref="Q29:Q41">O29*0.5</f>
        <v>1500</v>
      </c>
      <c r="R29" s="33">
        <f aca="true" t="shared" si="39" ref="R29:R41">ROUND(H29*Q29/10000,1)</f>
        <v>2.4</v>
      </c>
      <c r="S29" s="32">
        <v>0.6</v>
      </c>
      <c r="T29" s="50">
        <v>205</v>
      </c>
      <c r="U29" s="51">
        <f aca="true" t="shared" si="40" ref="U29:U41">C29-T29</f>
        <v>4.600000000000023</v>
      </c>
      <c r="IR29" s="9"/>
      <c r="IS29" s="9"/>
      <c r="IT29" s="9"/>
      <c r="IU29" s="9"/>
      <c r="IV29" s="9"/>
    </row>
    <row r="30" spans="1:256" s="1" customFormat="1" ht="13.5" customHeight="1">
      <c r="A30" s="24" t="s">
        <v>45</v>
      </c>
      <c r="B30" s="32">
        <f t="shared" si="0"/>
        <v>10.6</v>
      </c>
      <c r="C30" s="33">
        <f t="shared" si="7"/>
        <v>6.3999999999999995</v>
      </c>
      <c r="D30" s="33"/>
      <c r="E30" s="33">
        <f aca="true" t="shared" si="41" ref="E30:E41">L30</f>
        <v>4.2</v>
      </c>
      <c r="F30" s="34">
        <v>11</v>
      </c>
      <c r="G30" s="34"/>
      <c r="H30" s="35"/>
      <c r="I30" s="32">
        <v>9500</v>
      </c>
      <c r="J30" s="33">
        <f t="shared" si="33"/>
        <v>10.5</v>
      </c>
      <c r="K30" s="33">
        <f t="shared" si="34"/>
        <v>6.3</v>
      </c>
      <c r="L30" s="33">
        <f t="shared" si="35"/>
        <v>4.2</v>
      </c>
      <c r="M30" s="32">
        <v>120</v>
      </c>
      <c r="N30" s="33">
        <f t="shared" si="36"/>
        <v>0.1</v>
      </c>
      <c r="O30" s="32">
        <v>3000</v>
      </c>
      <c r="P30" s="33">
        <f t="shared" si="37"/>
        <v>0</v>
      </c>
      <c r="Q30" s="32">
        <f t="shared" si="38"/>
        <v>1500</v>
      </c>
      <c r="R30" s="33">
        <f t="shared" si="39"/>
        <v>0</v>
      </c>
      <c r="S30" s="32">
        <v>0.6</v>
      </c>
      <c r="T30" s="50">
        <v>6</v>
      </c>
      <c r="U30" s="51">
        <f t="shared" si="40"/>
        <v>0.39999999999999947</v>
      </c>
      <c r="IR30" s="9"/>
      <c r="IS30" s="9"/>
      <c r="IT30" s="9"/>
      <c r="IU30" s="9"/>
      <c r="IV30" s="9"/>
    </row>
    <row r="31" spans="1:256" s="1" customFormat="1" ht="13.5" customHeight="1">
      <c r="A31" s="24" t="s">
        <v>46</v>
      </c>
      <c r="B31" s="32">
        <f t="shared" si="0"/>
        <v>29.9</v>
      </c>
      <c r="C31" s="33">
        <f t="shared" si="7"/>
        <v>24</v>
      </c>
      <c r="D31" s="33"/>
      <c r="E31" s="33">
        <f t="shared" si="41"/>
        <v>5.899999999999999</v>
      </c>
      <c r="F31" s="34">
        <v>31</v>
      </c>
      <c r="G31" s="34"/>
      <c r="H31" s="35"/>
      <c r="I31" s="32">
        <v>9500</v>
      </c>
      <c r="J31" s="33">
        <f t="shared" si="33"/>
        <v>29.5</v>
      </c>
      <c r="K31" s="33">
        <f t="shared" si="34"/>
        <v>23.6</v>
      </c>
      <c r="L31" s="33">
        <f t="shared" si="35"/>
        <v>5.899999999999999</v>
      </c>
      <c r="M31" s="32">
        <v>120</v>
      </c>
      <c r="N31" s="33">
        <f t="shared" si="36"/>
        <v>0.4</v>
      </c>
      <c r="O31" s="32">
        <v>3000</v>
      </c>
      <c r="P31" s="33">
        <f t="shared" si="37"/>
        <v>0</v>
      </c>
      <c r="Q31" s="32">
        <f t="shared" si="38"/>
        <v>1500</v>
      </c>
      <c r="R31" s="33">
        <f t="shared" si="39"/>
        <v>0</v>
      </c>
      <c r="S31" s="32">
        <v>0.8</v>
      </c>
      <c r="T31" s="50">
        <v>11</v>
      </c>
      <c r="U31" s="51">
        <f t="shared" si="40"/>
        <v>13</v>
      </c>
      <c r="IR31" s="9"/>
      <c r="IS31" s="9"/>
      <c r="IT31" s="9"/>
      <c r="IU31" s="9"/>
      <c r="IV31" s="9"/>
    </row>
    <row r="32" spans="1:256" s="1" customFormat="1" ht="13.5" customHeight="1">
      <c r="A32" s="24" t="s">
        <v>47</v>
      </c>
      <c r="B32" s="32">
        <f t="shared" si="0"/>
        <v>10.4</v>
      </c>
      <c r="C32" s="33">
        <f t="shared" si="7"/>
        <v>8.5</v>
      </c>
      <c r="D32" s="33"/>
      <c r="E32" s="33">
        <f t="shared" si="41"/>
        <v>1.9000000000000004</v>
      </c>
      <c r="F32" s="34">
        <v>10</v>
      </c>
      <c r="G32" s="34"/>
      <c r="H32" s="35">
        <v>5</v>
      </c>
      <c r="I32" s="32">
        <v>9500</v>
      </c>
      <c r="J32" s="33">
        <f t="shared" si="33"/>
        <v>9.5</v>
      </c>
      <c r="K32" s="33">
        <f t="shared" si="34"/>
        <v>7.6</v>
      </c>
      <c r="L32" s="33">
        <f t="shared" si="35"/>
        <v>1.9000000000000004</v>
      </c>
      <c r="M32" s="32">
        <v>120</v>
      </c>
      <c r="N32" s="33">
        <f t="shared" si="36"/>
        <v>0.1</v>
      </c>
      <c r="O32" s="32">
        <v>3000</v>
      </c>
      <c r="P32" s="33">
        <f t="shared" si="37"/>
        <v>0</v>
      </c>
      <c r="Q32" s="32">
        <f t="shared" si="38"/>
        <v>1500</v>
      </c>
      <c r="R32" s="33">
        <f t="shared" si="39"/>
        <v>0.8</v>
      </c>
      <c r="S32" s="32">
        <v>0.8</v>
      </c>
      <c r="T32" s="50">
        <v>7</v>
      </c>
      <c r="U32" s="51">
        <f t="shared" si="40"/>
        <v>1.5</v>
      </c>
      <c r="IR32" s="9"/>
      <c r="IS32" s="9"/>
      <c r="IT32" s="9"/>
      <c r="IU32" s="9"/>
      <c r="IV32" s="9"/>
    </row>
    <row r="33" spans="1:256" s="1" customFormat="1" ht="13.5" customHeight="1">
      <c r="A33" s="24" t="s">
        <v>48</v>
      </c>
      <c r="B33" s="32">
        <f t="shared" si="0"/>
        <v>75.19999999999999</v>
      </c>
      <c r="C33" s="33">
        <f t="shared" si="7"/>
        <v>62.3</v>
      </c>
      <c r="D33" s="33"/>
      <c r="E33" s="33">
        <f t="shared" si="41"/>
        <v>12.899999999999991</v>
      </c>
      <c r="F33" s="34">
        <v>68</v>
      </c>
      <c r="G33" s="34">
        <v>23</v>
      </c>
      <c r="H33" s="35">
        <v>19</v>
      </c>
      <c r="I33" s="32">
        <v>9500</v>
      </c>
      <c r="J33" s="33">
        <f t="shared" si="33"/>
        <v>64.6</v>
      </c>
      <c r="K33" s="33">
        <f t="shared" si="34"/>
        <v>51.7</v>
      </c>
      <c r="L33" s="33">
        <f t="shared" si="35"/>
        <v>12.899999999999991</v>
      </c>
      <c r="M33" s="32">
        <v>120</v>
      </c>
      <c r="N33" s="33">
        <f t="shared" si="36"/>
        <v>0.8</v>
      </c>
      <c r="O33" s="32">
        <v>3000</v>
      </c>
      <c r="P33" s="33">
        <f t="shared" si="37"/>
        <v>6.9</v>
      </c>
      <c r="Q33" s="32">
        <f t="shared" si="38"/>
        <v>1500</v>
      </c>
      <c r="R33" s="33">
        <f t="shared" si="39"/>
        <v>2.9</v>
      </c>
      <c r="S33" s="32">
        <v>0.8</v>
      </c>
      <c r="T33" s="50">
        <v>57</v>
      </c>
      <c r="U33" s="51">
        <f t="shared" si="40"/>
        <v>5.299999999999997</v>
      </c>
      <c r="IR33" s="9"/>
      <c r="IS33" s="9"/>
      <c r="IT33" s="9"/>
      <c r="IU33" s="9"/>
      <c r="IV33" s="9"/>
    </row>
    <row r="34" spans="1:256" s="1" customFormat="1" ht="13.5" customHeight="1">
      <c r="A34" s="24" t="s">
        <v>49</v>
      </c>
      <c r="B34" s="32">
        <f t="shared" si="0"/>
        <v>155.8</v>
      </c>
      <c r="C34" s="33">
        <f t="shared" si="7"/>
        <v>128.8</v>
      </c>
      <c r="D34" s="33"/>
      <c r="E34" s="33">
        <f t="shared" si="41"/>
        <v>27</v>
      </c>
      <c r="F34" s="34">
        <v>142</v>
      </c>
      <c r="G34" s="34">
        <v>60</v>
      </c>
      <c r="H34" s="35">
        <v>8</v>
      </c>
      <c r="I34" s="32">
        <v>9500</v>
      </c>
      <c r="J34" s="33">
        <f t="shared" si="33"/>
        <v>134.9</v>
      </c>
      <c r="K34" s="33">
        <f t="shared" si="34"/>
        <v>107.9</v>
      </c>
      <c r="L34" s="33">
        <f t="shared" si="35"/>
        <v>27</v>
      </c>
      <c r="M34" s="32">
        <v>120</v>
      </c>
      <c r="N34" s="33">
        <f t="shared" si="36"/>
        <v>1.7</v>
      </c>
      <c r="O34" s="32">
        <v>3000</v>
      </c>
      <c r="P34" s="33">
        <f t="shared" si="37"/>
        <v>18</v>
      </c>
      <c r="Q34" s="32">
        <f t="shared" si="38"/>
        <v>1500</v>
      </c>
      <c r="R34" s="33">
        <f t="shared" si="39"/>
        <v>1.2</v>
      </c>
      <c r="S34" s="32">
        <v>0.8</v>
      </c>
      <c r="T34" s="50">
        <v>127</v>
      </c>
      <c r="U34" s="51">
        <f t="shared" si="40"/>
        <v>1.8000000000000114</v>
      </c>
      <c r="IR34" s="9"/>
      <c r="IS34" s="9"/>
      <c r="IT34" s="9"/>
      <c r="IU34" s="9"/>
      <c r="IV34" s="9"/>
    </row>
    <row r="35" spans="1:256" s="1" customFormat="1" ht="13.5" customHeight="1">
      <c r="A35" s="24" t="s">
        <v>50</v>
      </c>
      <c r="B35" s="32">
        <f t="shared" si="0"/>
        <v>196.2</v>
      </c>
      <c r="C35" s="33">
        <f t="shared" si="7"/>
        <v>161.2</v>
      </c>
      <c r="D35" s="33"/>
      <c r="E35" s="33">
        <f t="shared" si="41"/>
        <v>35</v>
      </c>
      <c r="F35" s="34">
        <v>184</v>
      </c>
      <c r="G35" s="34">
        <v>64</v>
      </c>
      <c r="H35" s="35"/>
      <c r="I35" s="32">
        <v>9500</v>
      </c>
      <c r="J35" s="33">
        <f t="shared" si="33"/>
        <v>174.8</v>
      </c>
      <c r="K35" s="33">
        <f t="shared" si="34"/>
        <v>139.8</v>
      </c>
      <c r="L35" s="33">
        <f t="shared" si="35"/>
        <v>35</v>
      </c>
      <c r="M35" s="32">
        <v>120</v>
      </c>
      <c r="N35" s="33">
        <f t="shared" si="36"/>
        <v>2.2</v>
      </c>
      <c r="O35" s="32">
        <v>3000</v>
      </c>
      <c r="P35" s="33">
        <f t="shared" si="37"/>
        <v>19.2</v>
      </c>
      <c r="Q35" s="32">
        <f t="shared" si="38"/>
        <v>1500</v>
      </c>
      <c r="R35" s="33">
        <f t="shared" si="39"/>
        <v>0</v>
      </c>
      <c r="S35" s="32">
        <v>0.8</v>
      </c>
      <c r="T35" s="50">
        <v>152</v>
      </c>
      <c r="U35" s="51">
        <f t="shared" si="40"/>
        <v>9.199999999999989</v>
      </c>
      <c r="IR35" s="9"/>
      <c r="IS35" s="9"/>
      <c r="IT35" s="9"/>
      <c r="IU35" s="9"/>
      <c r="IV35" s="9"/>
    </row>
    <row r="36" spans="1:256" s="1" customFormat="1" ht="13.5" customHeight="1">
      <c r="A36" s="24" t="s">
        <v>51</v>
      </c>
      <c r="B36" s="32">
        <f t="shared" si="0"/>
        <v>108.69999999999999</v>
      </c>
      <c r="C36" s="33">
        <f t="shared" si="7"/>
        <v>91.8</v>
      </c>
      <c r="D36" s="33"/>
      <c r="E36" s="33">
        <f t="shared" si="41"/>
        <v>16.89999999999999</v>
      </c>
      <c r="F36" s="34">
        <v>89</v>
      </c>
      <c r="G36" s="34">
        <v>70</v>
      </c>
      <c r="H36" s="35">
        <v>13</v>
      </c>
      <c r="I36" s="32">
        <v>9500</v>
      </c>
      <c r="J36" s="33">
        <f t="shared" si="33"/>
        <v>84.6</v>
      </c>
      <c r="K36" s="33">
        <f t="shared" si="34"/>
        <v>67.7</v>
      </c>
      <c r="L36" s="33">
        <f t="shared" si="35"/>
        <v>16.89999999999999</v>
      </c>
      <c r="M36" s="32">
        <v>120</v>
      </c>
      <c r="N36" s="33">
        <f t="shared" si="36"/>
        <v>1.1</v>
      </c>
      <c r="O36" s="32">
        <v>3000</v>
      </c>
      <c r="P36" s="33">
        <f t="shared" si="37"/>
        <v>21</v>
      </c>
      <c r="Q36" s="32">
        <f t="shared" si="38"/>
        <v>1500</v>
      </c>
      <c r="R36" s="33">
        <f t="shared" si="39"/>
        <v>2</v>
      </c>
      <c r="S36" s="32">
        <v>0.8</v>
      </c>
      <c r="T36" s="50">
        <v>80</v>
      </c>
      <c r="U36" s="51">
        <f t="shared" si="40"/>
        <v>11.799999999999997</v>
      </c>
      <c r="IR36" s="9"/>
      <c r="IS36" s="9"/>
      <c r="IT36" s="9"/>
      <c r="IU36" s="9"/>
      <c r="IV36" s="9"/>
    </row>
    <row r="37" spans="1:256" s="1" customFormat="1" ht="13.5" customHeight="1">
      <c r="A37" s="24" t="s">
        <v>52</v>
      </c>
      <c r="B37" s="32">
        <f t="shared" si="0"/>
        <v>12.6</v>
      </c>
      <c r="C37" s="33">
        <f t="shared" si="7"/>
        <v>10.1</v>
      </c>
      <c r="D37" s="33"/>
      <c r="E37" s="33">
        <f t="shared" si="41"/>
        <v>2.5</v>
      </c>
      <c r="F37" s="34">
        <v>13</v>
      </c>
      <c r="G37" s="34"/>
      <c r="H37" s="35"/>
      <c r="I37" s="32">
        <v>9500</v>
      </c>
      <c r="J37" s="33">
        <f t="shared" si="33"/>
        <v>12.4</v>
      </c>
      <c r="K37" s="33">
        <f t="shared" si="34"/>
        <v>9.9</v>
      </c>
      <c r="L37" s="33">
        <f t="shared" si="35"/>
        <v>2.5</v>
      </c>
      <c r="M37" s="32">
        <v>120</v>
      </c>
      <c r="N37" s="33">
        <f t="shared" si="36"/>
        <v>0.2</v>
      </c>
      <c r="O37" s="32">
        <v>3000</v>
      </c>
      <c r="P37" s="33">
        <f t="shared" si="37"/>
        <v>0</v>
      </c>
      <c r="Q37" s="32">
        <f t="shared" si="38"/>
        <v>1500</v>
      </c>
      <c r="R37" s="33">
        <f t="shared" si="39"/>
        <v>0</v>
      </c>
      <c r="S37" s="32">
        <v>0.8</v>
      </c>
      <c r="T37" s="50">
        <v>10</v>
      </c>
      <c r="U37" s="51">
        <f t="shared" si="40"/>
        <v>0.09999999999999964</v>
      </c>
      <c r="IR37" s="9"/>
      <c r="IS37" s="9"/>
      <c r="IT37" s="9"/>
      <c r="IU37" s="9"/>
      <c r="IV37" s="9"/>
    </row>
    <row r="38" spans="1:256" s="1" customFormat="1" ht="13.5" customHeight="1">
      <c r="A38" s="24" t="s">
        <v>53</v>
      </c>
      <c r="B38" s="32">
        <f t="shared" si="0"/>
        <v>9.6</v>
      </c>
      <c r="C38" s="33">
        <f t="shared" si="7"/>
        <v>7.699999999999999</v>
      </c>
      <c r="D38" s="33"/>
      <c r="E38" s="33">
        <f t="shared" si="41"/>
        <v>1.9000000000000004</v>
      </c>
      <c r="F38" s="34">
        <v>10</v>
      </c>
      <c r="G38" s="34"/>
      <c r="H38" s="35"/>
      <c r="I38" s="32">
        <v>9500</v>
      </c>
      <c r="J38" s="33">
        <f t="shared" si="33"/>
        <v>9.5</v>
      </c>
      <c r="K38" s="33">
        <f t="shared" si="34"/>
        <v>7.6</v>
      </c>
      <c r="L38" s="33">
        <f t="shared" si="35"/>
        <v>1.9000000000000004</v>
      </c>
      <c r="M38" s="32">
        <v>120</v>
      </c>
      <c r="N38" s="33">
        <f t="shared" si="36"/>
        <v>0.1</v>
      </c>
      <c r="O38" s="32">
        <v>3000</v>
      </c>
      <c r="P38" s="33">
        <f t="shared" si="37"/>
        <v>0</v>
      </c>
      <c r="Q38" s="32">
        <f t="shared" si="38"/>
        <v>1500</v>
      </c>
      <c r="R38" s="33">
        <f t="shared" si="39"/>
        <v>0</v>
      </c>
      <c r="S38" s="32">
        <v>0.8</v>
      </c>
      <c r="T38" s="50">
        <v>8</v>
      </c>
      <c r="U38" s="51">
        <f t="shared" si="40"/>
        <v>-0.3000000000000007</v>
      </c>
      <c r="IR38" s="9"/>
      <c r="IS38" s="9"/>
      <c r="IT38" s="9"/>
      <c r="IU38" s="9"/>
      <c r="IV38" s="9"/>
    </row>
    <row r="39" spans="1:256" s="1" customFormat="1" ht="13.5" customHeight="1">
      <c r="A39" s="24" t="s">
        <v>54</v>
      </c>
      <c r="B39" s="32">
        <f t="shared" si="0"/>
        <v>17.3</v>
      </c>
      <c r="C39" s="33">
        <f t="shared" si="7"/>
        <v>13.899999999999999</v>
      </c>
      <c r="D39" s="33"/>
      <c r="E39" s="33">
        <f t="shared" si="41"/>
        <v>3.400000000000002</v>
      </c>
      <c r="F39" s="34">
        <v>18</v>
      </c>
      <c r="G39" s="34"/>
      <c r="H39" s="35"/>
      <c r="I39" s="32">
        <v>9500</v>
      </c>
      <c r="J39" s="33">
        <f t="shared" si="33"/>
        <v>17.1</v>
      </c>
      <c r="K39" s="33">
        <f t="shared" si="34"/>
        <v>13.7</v>
      </c>
      <c r="L39" s="33">
        <f t="shared" si="35"/>
        <v>3.400000000000002</v>
      </c>
      <c r="M39" s="32">
        <v>120</v>
      </c>
      <c r="N39" s="33">
        <f t="shared" si="36"/>
        <v>0.2</v>
      </c>
      <c r="O39" s="32">
        <v>3000</v>
      </c>
      <c r="P39" s="33">
        <f t="shared" si="37"/>
        <v>0</v>
      </c>
      <c r="Q39" s="32">
        <f t="shared" si="38"/>
        <v>1500</v>
      </c>
      <c r="R39" s="33">
        <f t="shared" si="39"/>
        <v>0</v>
      </c>
      <c r="S39" s="32">
        <v>0.8</v>
      </c>
      <c r="T39" s="50">
        <v>15</v>
      </c>
      <c r="U39" s="51">
        <f t="shared" si="40"/>
        <v>-1.1000000000000014</v>
      </c>
      <c r="IR39" s="9"/>
      <c r="IS39" s="9"/>
      <c r="IT39" s="9"/>
      <c r="IU39" s="9"/>
      <c r="IV39" s="9"/>
    </row>
    <row r="40" spans="1:256" s="1" customFormat="1" ht="13.5" customHeight="1">
      <c r="A40" s="24" t="s">
        <v>55</v>
      </c>
      <c r="B40" s="32">
        <f t="shared" si="0"/>
        <v>109.4</v>
      </c>
      <c r="C40" s="33">
        <f t="shared" si="7"/>
        <v>91.2</v>
      </c>
      <c r="D40" s="33"/>
      <c r="E40" s="33">
        <f t="shared" si="41"/>
        <v>18.200000000000003</v>
      </c>
      <c r="F40" s="34">
        <v>96</v>
      </c>
      <c r="G40" s="34">
        <v>43</v>
      </c>
      <c r="H40" s="35">
        <v>27</v>
      </c>
      <c r="I40" s="32">
        <v>9500</v>
      </c>
      <c r="J40" s="33">
        <f t="shared" si="33"/>
        <v>91.2</v>
      </c>
      <c r="K40" s="33">
        <f t="shared" si="34"/>
        <v>73</v>
      </c>
      <c r="L40" s="33">
        <f t="shared" si="35"/>
        <v>18.200000000000003</v>
      </c>
      <c r="M40" s="32">
        <v>120</v>
      </c>
      <c r="N40" s="33">
        <f t="shared" si="36"/>
        <v>1.2</v>
      </c>
      <c r="O40" s="32">
        <v>3000</v>
      </c>
      <c r="P40" s="33">
        <f t="shared" si="37"/>
        <v>12.9</v>
      </c>
      <c r="Q40" s="32">
        <f t="shared" si="38"/>
        <v>1500</v>
      </c>
      <c r="R40" s="33">
        <f t="shared" si="39"/>
        <v>4.1</v>
      </c>
      <c r="S40" s="32">
        <v>0.8</v>
      </c>
      <c r="T40" s="50">
        <v>73</v>
      </c>
      <c r="U40" s="51">
        <f t="shared" si="40"/>
        <v>18.200000000000003</v>
      </c>
      <c r="IR40" s="9"/>
      <c r="IS40" s="9"/>
      <c r="IT40" s="9"/>
      <c r="IU40" s="9"/>
      <c r="IV40" s="9"/>
    </row>
    <row r="41" spans="1:256" s="1" customFormat="1" ht="13.5" customHeight="1">
      <c r="A41" s="24" t="s">
        <v>56</v>
      </c>
      <c r="B41" s="32">
        <f t="shared" si="0"/>
        <v>95.5</v>
      </c>
      <c r="C41" s="33">
        <f t="shared" si="7"/>
        <v>44.7</v>
      </c>
      <c r="D41" s="33"/>
      <c r="E41" s="33">
        <f t="shared" si="41"/>
        <v>50.8</v>
      </c>
      <c r="F41" s="34">
        <v>89</v>
      </c>
      <c r="G41" s="34"/>
      <c r="H41" s="35">
        <v>65</v>
      </c>
      <c r="I41" s="32">
        <v>9500</v>
      </c>
      <c r="J41" s="33">
        <f t="shared" si="33"/>
        <v>84.6</v>
      </c>
      <c r="K41" s="33">
        <f t="shared" si="34"/>
        <v>33.8</v>
      </c>
      <c r="L41" s="33">
        <f t="shared" si="35"/>
        <v>50.8</v>
      </c>
      <c r="M41" s="32">
        <v>120</v>
      </c>
      <c r="N41" s="33">
        <f t="shared" si="36"/>
        <v>1.1</v>
      </c>
      <c r="O41" s="32">
        <v>3000</v>
      </c>
      <c r="P41" s="33">
        <f t="shared" si="37"/>
        <v>0</v>
      </c>
      <c r="Q41" s="32">
        <f t="shared" si="38"/>
        <v>1500</v>
      </c>
      <c r="R41" s="33">
        <f t="shared" si="39"/>
        <v>9.8</v>
      </c>
      <c r="S41" s="32">
        <v>0.4</v>
      </c>
      <c r="T41" s="50">
        <v>43</v>
      </c>
      <c r="U41" s="51">
        <f t="shared" si="40"/>
        <v>1.7000000000000028</v>
      </c>
      <c r="IR41" s="9"/>
      <c r="IS41" s="9"/>
      <c r="IT41" s="9"/>
      <c r="IU41" s="9"/>
      <c r="IV41" s="9"/>
    </row>
    <row r="42" spans="1:21" s="1" customFormat="1" ht="13.5" customHeight="1">
      <c r="A42" s="28" t="s">
        <v>57</v>
      </c>
      <c r="B42" s="29">
        <f t="shared" si="0"/>
        <v>3019</v>
      </c>
      <c r="C42" s="30">
        <f t="shared" si="7"/>
        <v>1551.7</v>
      </c>
      <c r="D42" s="30">
        <f aca="true" t="shared" si="42" ref="D42:H42">SUM(D43:D53)</f>
        <v>275.09999999999997</v>
      </c>
      <c r="E42" s="30">
        <f t="shared" si="42"/>
        <v>1192.2</v>
      </c>
      <c r="F42" s="31">
        <f t="shared" si="42"/>
        <v>2690</v>
      </c>
      <c r="G42" s="31">
        <f t="shared" si="42"/>
        <v>1158</v>
      </c>
      <c r="H42" s="31">
        <f t="shared" si="42"/>
        <v>558</v>
      </c>
      <c r="I42" s="29"/>
      <c r="J42" s="30">
        <f aca="true" t="shared" si="43" ref="J42:L42">SUM(J43:J53)</f>
        <v>2555.6</v>
      </c>
      <c r="K42" s="30">
        <f t="shared" si="43"/>
        <v>1088.3</v>
      </c>
      <c r="L42" s="30">
        <f t="shared" si="43"/>
        <v>1467.3</v>
      </c>
      <c r="M42" s="29"/>
      <c r="N42" s="30">
        <f aca="true" t="shared" si="44" ref="N42:R42">SUM(N43:N53)</f>
        <v>32.199999999999996</v>
      </c>
      <c r="O42" s="32"/>
      <c r="P42" s="30">
        <f t="shared" si="44"/>
        <v>347.4</v>
      </c>
      <c r="Q42" s="29"/>
      <c r="R42" s="30">
        <f t="shared" si="44"/>
        <v>83.8</v>
      </c>
      <c r="S42" s="29"/>
      <c r="T42" s="48">
        <f>SUM(T43:T53)</f>
        <v>1328</v>
      </c>
      <c r="U42" s="49">
        <f>SUM(U43:U53)</f>
        <v>223.69999999999993</v>
      </c>
    </row>
    <row r="43" spans="1:21" s="1" customFormat="1" ht="13.5" customHeight="1">
      <c r="A43" s="24" t="s">
        <v>26</v>
      </c>
      <c r="B43" s="32">
        <f t="shared" si="0"/>
        <v>422.59999999999997</v>
      </c>
      <c r="C43" s="33">
        <f t="shared" si="7"/>
        <v>147.5</v>
      </c>
      <c r="D43" s="33">
        <f>L43</f>
        <v>275.09999999999997</v>
      </c>
      <c r="E43" s="33"/>
      <c r="F43" s="34">
        <v>362</v>
      </c>
      <c r="G43" s="34">
        <v>235</v>
      </c>
      <c r="H43" s="34">
        <v>26</v>
      </c>
      <c r="I43" s="32">
        <v>9500</v>
      </c>
      <c r="J43" s="33">
        <f aca="true" t="shared" si="45" ref="J43:J53">ROUND(F43*I43/10000,1)</f>
        <v>343.9</v>
      </c>
      <c r="K43" s="33">
        <f aca="true" t="shared" si="46" ref="K43:K53">ROUND(J43*S43,1)</f>
        <v>68.8</v>
      </c>
      <c r="L43" s="33">
        <f aca="true" t="shared" si="47" ref="L43:L53">J43-K43</f>
        <v>275.09999999999997</v>
      </c>
      <c r="M43" s="32">
        <v>120</v>
      </c>
      <c r="N43" s="33">
        <f aca="true" t="shared" si="48" ref="N43:N53">ROUND(F43*M43/10000,1)</f>
        <v>4.3</v>
      </c>
      <c r="O43" s="32">
        <v>3000</v>
      </c>
      <c r="P43" s="33">
        <f aca="true" t="shared" si="49" ref="P43:P53">ROUND(G43*O43/10000,1)</f>
        <v>70.5</v>
      </c>
      <c r="Q43" s="32">
        <f aca="true" t="shared" si="50" ref="Q43:Q53">O43*0.5</f>
        <v>1500</v>
      </c>
      <c r="R43" s="33">
        <f aca="true" t="shared" si="51" ref="R43:R53">ROUND(H43*Q43/10000,1)</f>
        <v>3.9</v>
      </c>
      <c r="S43" s="32">
        <v>0.2</v>
      </c>
      <c r="T43" s="50">
        <v>126</v>
      </c>
      <c r="U43" s="51">
        <f aca="true" t="shared" si="52" ref="U43:U53">C43-T43</f>
        <v>21.5</v>
      </c>
    </row>
    <row r="44" spans="1:21" s="1" customFormat="1" ht="13.5" customHeight="1">
      <c r="A44" s="24" t="s">
        <v>58</v>
      </c>
      <c r="B44" s="32">
        <f t="shared" si="0"/>
        <v>145.4</v>
      </c>
      <c r="C44" s="33">
        <f t="shared" si="7"/>
        <v>43.6</v>
      </c>
      <c r="D44" s="33"/>
      <c r="E44" s="33">
        <f aca="true" t="shared" si="53" ref="E44:E53">L44</f>
        <v>101.8</v>
      </c>
      <c r="F44" s="34">
        <v>134</v>
      </c>
      <c r="G44" s="34"/>
      <c r="H44" s="35">
        <v>110</v>
      </c>
      <c r="I44" s="32">
        <v>9500</v>
      </c>
      <c r="J44" s="33">
        <f t="shared" si="45"/>
        <v>127.3</v>
      </c>
      <c r="K44" s="33">
        <f t="shared" si="46"/>
        <v>25.5</v>
      </c>
      <c r="L44" s="33">
        <f t="shared" si="47"/>
        <v>101.8</v>
      </c>
      <c r="M44" s="32">
        <v>120</v>
      </c>
      <c r="N44" s="33">
        <f t="shared" si="48"/>
        <v>1.6</v>
      </c>
      <c r="O44" s="32">
        <v>3000</v>
      </c>
      <c r="P44" s="33">
        <f t="shared" si="49"/>
        <v>0</v>
      </c>
      <c r="Q44" s="32">
        <f t="shared" si="50"/>
        <v>1500</v>
      </c>
      <c r="R44" s="33">
        <f t="shared" si="51"/>
        <v>16.5</v>
      </c>
      <c r="S44" s="32">
        <v>0.2</v>
      </c>
      <c r="T44" s="50">
        <v>37</v>
      </c>
      <c r="U44" s="51">
        <f t="shared" si="52"/>
        <v>6.600000000000001</v>
      </c>
    </row>
    <row r="45" spans="1:21" s="1" customFormat="1" ht="13.5" customHeight="1">
      <c r="A45" s="24" t="s">
        <v>59</v>
      </c>
      <c r="B45" s="32">
        <f t="shared" si="0"/>
        <v>190.5</v>
      </c>
      <c r="C45" s="33">
        <f t="shared" si="7"/>
        <v>72.7</v>
      </c>
      <c r="D45" s="33"/>
      <c r="E45" s="33">
        <f t="shared" si="53"/>
        <v>117.80000000000001</v>
      </c>
      <c r="F45" s="34">
        <v>155</v>
      </c>
      <c r="G45" s="34">
        <v>120</v>
      </c>
      <c r="H45" s="35">
        <v>35</v>
      </c>
      <c r="I45" s="32">
        <v>9500</v>
      </c>
      <c r="J45" s="33">
        <f t="shared" si="45"/>
        <v>147.3</v>
      </c>
      <c r="K45" s="33">
        <f t="shared" si="46"/>
        <v>29.5</v>
      </c>
      <c r="L45" s="33">
        <f t="shared" si="47"/>
        <v>117.80000000000001</v>
      </c>
      <c r="M45" s="32">
        <v>120</v>
      </c>
      <c r="N45" s="33">
        <f t="shared" si="48"/>
        <v>1.9</v>
      </c>
      <c r="O45" s="32">
        <v>3000</v>
      </c>
      <c r="P45" s="33">
        <f t="shared" si="49"/>
        <v>36</v>
      </c>
      <c r="Q45" s="32">
        <f t="shared" si="50"/>
        <v>1500</v>
      </c>
      <c r="R45" s="33">
        <f t="shared" si="51"/>
        <v>5.3</v>
      </c>
      <c r="S45" s="32">
        <v>0.2</v>
      </c>
      <c r="T45" s="50">
        <v>63</v>
      </c>
      <c r="U45" s="51">
        <f t="shared" si="52"/>
        <v>9.700000000000003</v>
      </c>
    </row>
    <row r="46" spans="1:21" s="1" customFormat="1" ht="13.5" customHeight="1">
      <c r="A46" s="24" t="s">
        <v>60</v>
      </c>
      <c r="B46" s="32">
        <f t="shared" si="0"/>
        <v>278.29999999999995</v>
      </c>
      <c r="C46" s="33">
        <f t="shared" si="7"/>
        <v>143.79999999999998</v>
      </c>
      <c r="D46" s="33"/>
      <c r="E46" s="33">
        <f t="shared" si="53"/>
        <v>134.5</v>
      </c>
      <c r="F46" s="34">
        <v>236</v>
      </c>
      <c r="G46" s="34">
        <v>137</v>
      </c>
      <c r="H46" s="35">
        <v>68</v>
      </c>
      <c r="I46" s="32">
        <v>9500</v>
      </c>
      <c r="J46" s="33">
        <f t="shared" si="45"/>
        <v>224.2</v>
      </c>
      <c r="K46" s="33">
        <f t="shared" si="46"/>
        <v>89.7</v>
      </c>
      <c r="L46" s="33">
        <f t="shared" si="47"/>
        <v>134.5</v>
      </c>
      <c r="M46" s="32">
        <v>120</v>
      </c>
      <c r="N46" s="33">
        <f t="shared" si="48"/>
        <v>2.8</v>
      </c>
      <c r="O46" s="32">
        <v>3000</v>
      </c>
      <c r="P46" s="33">
        <f t="shared" si="49"/>
        <v>41.1</v>
      </c>
      <c r="Q46" s="32">
        <f t="shared" si="50"/>
        <v>1500</v>
      </c>
      <c r="R46" s="33">
        <f t="shared" si="51"/>
        <v>10.2</v>
      </c>
      <c r="S46" s="32">
        <v>0.4</v>
      </c>
      <c r="T46" s="50">
        <v>133</v>
      </c>
      <c r="U46" s="51">
        <f t="shared" si="52"/>
        <v>10.799999999999983</v>
      </c>
    </row>
    <row r="47" spans="1:21" s="1" customFormat="1" ht="13.5" customHeight="1">
      <c r="A47" s="24" t="s">
        <v>61</v>
      </c>
      <c r="B47" s="32">
        <f t="shared" si="0"/>
        <v>266.7</v>
      </c>
      <c r="C47" s="33">
        <f t="shared" si="7"/>
        <v>224.09999999999997</v>
      </c>
      <c r="D47" s="33"/>
      <c r="E47" s="33">
        <f t="shared" si="53"/>
        <v>42.60000000000002</v>
      </c>
      <c r="F47" s="34">
        <v>224</v>
      </c>
      <c r="G47" s="34">
        <v>152</v>
      </c>
      <c r="H47" s="35">
        <v>37</v>
      </c>
      <c r="I47" s="32">
        <v>9500</v>
      </c>
      <c r="J47" s="33">
        <f t="shared" si="45"/>
        <v>212.8</v>
      </c>
      <c r="K47" s="33">
        <f t="shared" si="46"/>
        <v>170.2</v>
      </c>
      <c r="L47" s="33">
        <f t="shared" si="47"/>
        <v>42.60000000000002</v>
      </c>
      <c r="M47" s="32">
        <v>120</v>
      </c>
      <c r="N47" s="33">
        <f t="shared" si="48"/>
        <v>2.7</v>
      </c>
      <c r="O47" s="32">
        <v>3000</v>
      </c>
      <c r="P47" s="33">
        <f t="shared" si="49"/>
        <v>45.6</v>
      </c>
      <c r="Q47" s="32">
        <f t="shared" si="50"/>
        <v>1500</v>
      </c>
      <c r="R47" s="33">
        <f t="shared" si="51"/>
        <v>5.6</v>
      </c>
      <c r="S47" s="32">
        <v>0.8</v>
      </c>
      <c r="T47" s="50">
        <v>183</v>
      </c>
      <c r="U47" s="51">
        <f t="shared" si="52"/>
        <v>41.099999999999966</v>
      </c>
    </row>
    <row r="48" spans="1:21" s="1" customFormat="1" ht="13.5" customHeight="1">
      <c r="A48" s="24" t="s">
        <v>62</v>
      </c>
      <c r="B48" s="32">
        <f t="shared" si="0"/>
        <v>178.7</v>
      </c>
      <c r="C48" s="33">
        <f t="shared" si="7"/>
        <v>146.2</v>
      </c>
      <c r="D48" s="33"/>
      <c r="E48" s="33">
        <f t="shared" si="53"/>
        <v>32.5</v>
      </c>
      <c r="F48" s="34">
        <v>171</v>
      </c>
      <c r="G48" s="34">
        <v>35</v>
      </c>
      <c r="H48" s="35">
        <v>24</v>
      </c>
      <c r="I48" s="32">
        <v>9500</v>
      </c>
      <c r="J48" s="33">
        <f t="shared" si="45"/>
        <v>162.5</v>
      </c>
      <c r="K48" s="33">
        <f t="shared" si="46"/>
        <v>130</v>
      </c>
      <c r="L48" s="33">
        <f t="shared" si="47"/>
        <v>32.5</v>
      </c>
      <c r="M48" s="32">
        <v>120</v>
      </c>
      <c r="N48" s="33">
        <f t="shared" si="48"/>
        <v>2.1</v>
      </c>
      <c r="O48" s="32">
        <v>3000</v>
      </c>
      <c r="P48" s="33">
        <f t="shared" si="49"/>
        <v>10.5</v>
      </c>
      <c r="Q48" s="32">
        <f t="shared" si="50"/>
        <v>1500</v>
      </c>
      <c r="R48" s="33">
        <f t="shared" si="51"/>
        <v>3.6</v>
      </c>
      <c r="S48" s="32">
        <v>0.8</v>
      </c>
      <c r="T48" s="50">
        <v>136</v>
      </c>
      <c r="U48" s="51">
        <f t="shared" si="52"/>
        <v>10.199999999999989</v>
      </c>
    </row>
    <row r="49" spans="1:21" s="1" customFormat="1" ht="13.5" customHeight="1">
      <c r="A49" s="24" t="s">
        <v>63</v>
      </c>
      <c r="B49" s="32">
        <f t="shared" si="0"/>
        <v>165.6</v>
      </c>
      <c r="C49" s="33">
        <f t="shared" si="7"/>
        <v>135.2</v>
      </c>
      <c r="D49" s="33"/>
      <c r="E49" s="33">
        <f t="shared" si="53"/>
        <v>30.400000000000006</v>
      </c>
      <c r="F49" s="34">
        <v>160</v>
      </c>
      <c r="G49" s="34"/>
      <c r="H49" s="35">
        <v>78</v>
      </c>
      <c r="I49" s="32">
        <v>9500</v>
      </c>
      <c r="J49" s="33">
        <f t="shared" si="45"/>
        <v>152</v>
      </c>
      <c r="K49" s="33">
        <f t="shared" si="46"/>
        <v>121.6</v>
      </c>
      <c r="L49" s="33">
        <f t="shared" si="47"/>
        <v>30.400000000000006</v>
      </c>
      <c r="M49" s="32">
        <v>120</v>
      </c>
      <c r="N49" s="33">
        <f t="shared" si="48"/>
        <v>1.9</v>
      </c>
      <c r="O49" s="32">
        <v>3000</v>
      </c>
      <c r="P49" s="33">
        <f t="shared" si="49"/>
        <v>0</v>
      </c>
      <c r="Q49" s="32">
        <f t="shared" si="50"/>
        <v>1500</v>
      </c>
      <c r="R49" s="33">
        <f t="shared" si="51"/>
        <v>11.7</v>
      </c>
      <c r="S49" s="32">
        <v>0.8</v>
      </c>
      <c r="T49" s="50">
        <v>115</v>
      </c>
      <c r="U49" s="51">
        <f t="shared" si="52"/>
        <v>20.19999999999999</v>
      </c>
    </row>
    <row r="50" spans="1:21" s="1" customFormat="1" ht="13.5" customHeight="1">
      <c r="A50" s="24" t="s">
        <v>64</v>
      </c>
      <c r="B50" s="32">
        <f t="shared" si="0"/>
        <v>186.70000000000002</v>
      </c>
      <c r="C50" s="33">
        <f t="shared" si="7"/>
        <v>63.6</v>
      </c>
      <c r="D50" s="33"/>
      <c r="E50" s="33">
        <f t="shared" si="53"/>
        <v>123.10000000000001</v>
      </c>
      <c r="F50" s="34">
        <v>162</v>
      </c>
      <c r="G50" s="34">
        <v>103</v>
      </c>
      <c r="H50" s="35"/>
      <c r="I50" s="32">
        <v>9500</v>
      </c>
      <c r="J50" s="33">
        <f t="shared" si="45"/>
        <v>153.9</v>
      </c>
      <c r="K50" s="33">
        <f t="shared" si="46"/>
        <v>30.8</v>
      </c>
      <c r="L50" s="33">
        <f t="shared" si="47"/>
        <v>123.10000000000001</v>
      </c>
      <c r="M50" s="32">
        <v>120</v>
      </c>
      <c r="N50" s="33">
        <f t="shared" si="48"/>
        <v>1.9</v>
      </c>
      <c r="O50" s="32">
        <v>3000</v>
      </c>
      <c r="P50" s="33">
        <f t="shared" si="49"/>
        <v>30.9</v>
      </c>
      <c r="Q50" s="32">
        <f t="shared" si="50"/>
        <v>1500</v>
      </c>
      <c r="R50" s="33">
        <f t="shared" si="51"/>
        <v>0</v>
      </c>
      <c r="S50" s="32">
        <v>0.2</v>
      </c>
      <c r="T50" s="50">
        <v>53</v>
      </c>
      <c r="U50" s="51">
        <f t="shared" si="52"/>
        <v>10.600000000000001</v>
      </c>
    </row>
    <row r="51" spans="1:21" s="1" customFormat="1" ht="13.5" customHeight="1">
      <c r="A51" s="24" t="s">
        <v>65</v>
      </c>
      <c r="B51" s="32">
        <f t="shared" si="0"/>
        <v>540.4000000000001</v>
      </c>
      <c r="C51" s="33">
        <f t="shared" si="7"/>
        <v>152.8</v>
      </c>
      <c r="D51" s="33"/>
      <c r="E51" s="33">
        <f t="shared" si="53"/>
        <v>387.6</v>
      </c>
      <c r="F51" s="34">
        <v>510</v>
      </c>
      <c r="G51" s="34">
        <v>76</v>
      </c>
      <c r="H51" s="35">
        <v>180</v>
      </c>
      <c r="I51" s="32">
        <v>9500</v>
      </c>
      <c r="J51" s="33">
        <f t="shared" si="45"/>
        <v>484.5</v>
      </c>
      <c r="K51" s="33">
        <f t="shared" si="46"/>
        <v>96.9</v>
      </c>
      <c r="L51" s="33">
        <f t="shared" si="47"/>
        <v>387.6</v>
      </c>
      <c r="M51" s="32">
        <v>120</v>
      </c>
      <c r="N51" s="33">
        <f t="shared" si="48"/>
        <v>6.1</v>
      </c>
      <c r="O51" s="32">
        <v>3000</v>
      </c>
      <c r="P51" s="33">
        <f t="shared" si="49"/>
        <v>22.8</v>
      </c>
      <c r="Q51" s="32">
        <f t="shared" si="50"/>
        <v>1500</v>
      </c>
      <c r="R51" s="33">
        <f t="shared" si="51"/>
        <v>27</v>
      </c>
      <c r="S51" s="32">
        <v>0.2</v>
      </c>
      <c r="T51" s="50">
        <v>122</v>
      </c>
      <c r="U51" s="51">
        <f t="shared" si="52"/>
        <v>30.80000000000001</v>
      </c>
    </row>
    <row r="52" spans="1:21" s="1" customFormat="1" ht="13.5" customHeight="1">
      <c r="A52" s="24" t="s">
        <v>66</v>
      </c>
      <c r="B52" s="32">
        <f t="shared" si="0"/>
        <v>628.7</v>
      </c>
      <c r="C52" s="33">
        <f t="shared" si="7"/>
        <v>415.9</v>
      </c>
      <c r="D52" s="33"/>
      <c r="E52" s="33">
        <f t="shared" si="53"/>
        <v>212.8</v>
      </c>
      <c r="F52" s="34">
        <v>560</v>
      </c>
      <c r="G52" s="34">
        <v>300</v>
      </c>
      <c r="H52" s="35"/>
      <c r="I52" s="32">
        <v>9500</v>
      </c>
      <c r="J52" s="33">
        <f t="shared" si="45"/>
        <v>532</v>
      </c>
      <c r="K52" s="33">
        <f t="shared" si="46"/>
        <v>319.2</v>
      </c>
      <c r="L52" s="33">
        <f t="shared" si="47"/>
        <v>212.8</v>
      </c>
      <c r="M52" s="32">
        <v>120</v>
      </c>
      <c r="N52" s="33">
        <f t="shared" si="48"/>
        <v>6.7</v>
      </c>
      <c r="O52" s="32">
        <v>3000</v>
      </c>
      <c r="P52" s="33">
        <f t="shared" si="49"/>
        <v>90</v>
      </c>
      <c r="Q52" s="32">
        <f t="shared" si="50"/>
        <v>1500</v>
      </c>
      <c r="R52" s="33">
        <f t="shared" si="51"/>
        <v>0</v>
      </c>
      <c r="S52" s="32">
        <v>0.6</v>
      </c>
      <c r="T52" s="50">
        <v>356</v>
      </c>
      <c r="U52" s="51">
        <f t="shared" si="52"/>
        <v>59.89999999999998</v>
      </c>
    </row>
    <row r="53" spans="1:21" s="1" customFormat="1" ht="13.5" customHeight="1">
      <c r="A53" s="24" t="s">
        <v>67</v>
      </c>
      <c r="B53" s="32">
        <f t="shared" si="0"/>
        <v>15.399999999999999</v>
      </c>
      <c r="C53" s="33">
        <f t="shared" si="7"/>
        <v>6.3</v>
      </c>
      <c r="D53" s="33"/>
      <c r="E53" s="33">
        <f t="shared" si="53"/>
        <v>9.1</v>
      </c>
      <c r="F53" s="34">
        <v>16</v>
      </c>
      <c r="G53" s="34"/>
      <c r="H53" s="35"/>
      <c r="I53" s="32">
        <v>9500</v>
      </c>
      <c r="J53" s="33">
        <f t="shared" si="45"/>
        <v>15.2</v>
      </c>
      <c r="K53" s="33">
        <f t="shared" si="46"/>
        <v>6.1</v>
      </c>
      <c r="L53" s="33">
        <f t="shared" si="47"/>
        <v>9.1</v>
      </c>
      <c r="M53" s="32">
        <v>120</v>
      </c>
      <c r="N53" s="33">
        <f t="shared" si="48"/>
        <v>0.2</v>
      </c>
      <c r="O53" s="32">
        <v>3000</v>
      </c>
      <c r="P53" s="33">
        <f t="shared" si="49"/>
        <v>0</v>
      </c>
      <c r="Q53" s="32">
        <f t="shared" si="50"/>
        <v>1500</v>
      </c>
      <c r="R53" s="33">
        <f t="shared" si="51"/>
        <v>0</v>
      </c>
      <c r="S53" s="32">
        <v>0.4</v>
      </c>
      <c r="T53" s="50">
        <v>4</v>
      </c>
      <c r="U53" s="51">
        <f t="shared" si="52"/>
        <v>2.3</v>
      </c>
    </row>
    <row r="54" spans="1:21" s="1" customFormat="1" ht="13.5" customHeight="1">
      <c r="A54" s="28" t="s">
        <v>68</v>
      </c>
      <c r="B54" s="29">
        <f t="shared" si="0"/>
        <v>1504.3000000000002</v>
      </c>
      <c r="C54" s="30">
        <f t="shared" si="7"/>
        <v>1051.5</v>
      </c>
      <c r="D54" s="30">
        <f aca="true" t="shared" si="54" ref="D54:H54">SUM(D55:D67)</f>
        <v>95.19999999999999</v>
      </c>
      <c r="E54" s="30">
        <f t="shared" si="54"/>
        <v>357.59999999999997</v>
      </c>
      <c r="F54" s="31">
        <f t="shared" si="54"/>
        <v>1371</v>
      </c>
      <c r="G54" s="31">
        <f t="shared" si="54"/>
        <v>467</v>
      </c>
      <c r="H54" s="31">
        <f t="shared" si="54"/>
        <v>299</v>
      </c>
      <c r="I54" s="29"/>
      <c r="J54" s="30">
        <f aca="true" t="shared" si="55" ref="J54:L54">SUM(J55:J67)</f>
        <v>1302.6</v>
      </c>
      <c r="K54" s="30">
        <f t="shared" si="55"/>
        <v>849.8000000000001</v>
      </c>
      <c r="L54" s="30">
        <f t="shared" si="55"/>
        <v>452.80000000000007</v>
      </c>
      <c r="M54" s="29"/>
      <c r="N54" s="30">
        <f aca="true" t="shared" si="56" ref="N54:R54">SUM(N55:N67)</f>
        <v>16.4</v>
      </c>
      <c r="O54" s="32"/>
      <c r="P54" s="30">
        <f t="shared" si="56"/>
        <v>140.1</v>
      </c>
      <c r="Q54" s="29"/>
      <c r="R54" s="30">
        <f t="shared" si="56"/>
        <v>45.199999999999996</v>
      </c>
      <c r="S54" s="29"/>
      <c r="T54" s="48">
        <f>SUM(T55:T67)</f>
        <v>744</v>
      </c>
      <c r="U54" s="49">
        <f>SUM(U55:U67)</f>
        <v>307.49999999999994</v>
      </c>
    </row>
    <row r="55" spans="1:21" s="1" customFormat="1" ht="13.5" customHeight="1">
      <c r="A55" s="24" t="s">
        <v>26</v>
      </c>
      <c r="B55" s="32">
        <f t="shared" si="0"/>
        <v>200.2</v>
      </c>
      <c r="C55" s="33">
        <f t="shared" si="7"/>
        <v>105</v>
      </c>
      <c r="D55" s="33">
        <f>L55</f>
        <v>95.19999999999999</v>
      </c>
      <c r="E55" s="33"/>
      <c r="F55" s="34">
        <v>167</v>
      </c>
      <c r="G55" s="34">
        <v>124</v>
      </c>
      <c r="H55" s="34">
        <v>15</v>
      </c>
      <c r="I55" s="32">
        <v>9500</v>
      </c>
      <c r="J55" s="33">
        <f aca="true" t="shared" si="57" ref="J55:J67">ROUND(F55*I55/10000,1)</f>
        <v>158.7</v>
      </c>
      <c r="K55" s="33">
        <f aca="true" t="shared" si="58" ref="K55:K67">ROUND(J55*S55,1)</f>
        <v>63.5</v>
      </c>
      <c r="L55" s="33">
        <f aca="true" t="shared" si="59" ref="L55:L67">J55-K55</f>
        <v>95.19999999999999</v>
      </c>
      <c r="M55" s="32">
        <v>120</v>
      </c>
      <c r="N55" s="33">
        <f aca="true" t="shared" si="60" ref="N55:N67">ROUND(F55*M55/10000,1)</f>
        <v>2</v>
      </c>
      <c r="O55" s="32">
        <v>3000</v>
      </c>
      <c r="P55" s="33">
        <f aca="true" t="shared" si="61" ref="P55:P67">ROUND(G55*O55/10000,1)</f>
        <v>37.2</v>
      </c>
      <c r="Q55" s="32">
        <f aca="true" t="shared" si="62" ref="Q55:Q67">O55*0.5</f>
        <v>1500</v>
      </c>
      <c r="R55" s="33">
        <f aca="true" t="shared" si="63" ref="R55:R67">ROUND(H55*Q55/10000,1)</f>
        <v>2.3</v>
      </c>
      <c r="S55" s="32">
        <v>0.4</v>
      </c>
      <c r="T55" s="50">
        <v>91</v>
      </c>
      <c r="U55" s="51">
        <f aca="true" t="shared" si="64" ref="U55:U67">C55-T55</f>
        <v>14</v>
      </c>
    </row>
    <row r="56" spans="1:21" s="1" customFormat="1" ht="13.5" customHeight="1">
      <c r="A56" s="24" t="s">
        <v>69</v>
      </c>
      <c r="B56" s="32">
        <f t="shared" si="0"/>
        <v>99.2</v>
      </c>
      <c r="C56" s="33">
        <f t="shared" si="7"/>
        <v>46.8</v>
      </c>
      <c r="D56" s="33"/>
      <c r="E56" s="33">
        <f aca="true" t="shared" si="65" ref="E56:E67">L56</f>
        <v>52.400000000000006</v>
      </c>
      <c r="F56" s="34">
        <v>92</v>
      </c>
      <c r="G56" s="34"/>
      <c r="H56" s="34">
        <v>71</v>
      </c>
      <c r="I56" s="32">
        <v>9500</v>
      </c>
      <c r="J56" s="33">
        <f t="shared" si="57"/>
        <v>87.4</v>
      </c>
      <c r="K56" s="33">
        <f t="shared" si="58"/>
        <v>35</v>
      </c>
      <c r="L56" s="33">
        <f t="shared" si="59"/>
        <v>52.400000000000006</v>
      </c>
      <c r="M56" s="32">
        <v>120</v>
      </c>
      <c r="N56" s="33">
        <f t="shared" si="60"/>
        <v>1.1</v>
      </c>
      <c r="O56" s="32">
        <v>3000</v>
      </c>
      <c r="P56" s="33">
        <f t="shared" si="61"/>
        <v>0</v>
      </c>
      <c r="Q56" s="32">
        <f t="shared" si="62"/>
        <v>1500</v>
      </c>
      <c r="R56" s="33">
        <f t="shared" si="63"/>
        <v>10.7</v>
      </c>
      <c r="S56" s="32">
        <v>0.4</v>
      </c>
      <c r="T56" s="50">
        <v>29</v>
      </c>
      <c r="U56" s="51">
        <f t="shared" si="64"/>
        <v>17.799999999999997</v>
      </c>
    </row>
    <row r="57" spans="1:21" s="1" customFormat="1" ht="13.5" customHeight="1">
      <c r="A57" s="24" t="s">
        <v>70</v>
      </c>
      <c r="B57" s="32">
        <f t="shared" si="0"/>
        <v>17.3</v>
      </c>
      <c r="C57" s="33">
        <f t="shared" si="7"/>
        <v>7</v>
      </c>
      <c r="D57" s="33"/>
      <c r="E57" s="33">
        <f t="shared" si="65"/>
        <v>10.3</v>
      </c>
      <c r="F57" s="34">
        <v>18</v>
      </c>
      <c r="G57" s="34"/>
      <c r="H57" s="34"/>
      <c r="I57" s="32">
        <v>9500</v>
      </c>
      <c r="J57" s="33">
        <f t="shared" si="57"/>
        <v>17.1</v>
      </c>
      <c r="K57" s="33">
        <f t="shared" si="58"/>
        <v>6.8</v>
      </c>
      <c r="L57" s="33">
        <f t="shared" si="59"/>
        <v>10.3</v>
      </c>
      <c r="M57" s="32">
        <v>120</v>
      </c>
      <c r="N57" s="33">
        <f t="shared" si="60"/>
        <v>0.2</v>
      </c>
      <c r="O57" s="32">
        <v>3000</v>
      </c>
      <c r="P57" s="33">
        <f t="shared" si="61"/>
        <v>0</v>
      </c>
      <c r="Q57" s="32">
        <f t="shared" si="62"/>
        <v>1500</v>
      </c>
      <c r="R57" s="33">
        <f t="shared" si="63"/>
        <v>0</v>
      </c>
      <c r="S57" s="32">
        <v>0.4</v>
      </c>
      <c r="T57" s="50">
        <v>3</v>
      </c>
      <c r="U57" s="51">
        <f t="shared" si="64"/>
        <v>4</v>
      </c>
    </row>
    <row r="58" spans="1:21" s="1" customFormat="1" ht="13.5" customHeight="1">
      <c r="A58" s="24" t="s">
        <v>71</v>
      </c>
      <c r="B58" s="32">
        <f t="shared" si="0"/>
        <v>137.9</v>
      </c>
      <c r="C58" s="33">
        <f t="shared" si="7"/>
        <v>114</v>
      </c>
      <c r="D58" s="33"/>
      <c r="E58" s="33">
        <f t="shared" si="65"/>
        <v>23.900000000000006</v>
      </c>
      <c r="F58" s="34">
        <v>126</v>
      </c>
      <c r="G58" s="34">
        <v>53</v>
      </c>
      <c r="H58" s="34">
        <v>5</v>
      </c>
      <c r="I58" s="32">
        <v>9500</v>
      </c>
      <c r="J58" s="33">
        <f t="shared" si="57"/>
        <v>119.7</v>
      </c>
      <c r="K58" s="33">
        <f t="shared" si="58"/>
        <v>95.8</v>
      </c>
      <c r="L58" s="33">
        <f t="shared" si="59"/>
        <v>23.900000000000006</v>
      </c>
      <c r="M58" s="32">
        <v>120</v>
      </c>
      <c r="N58" s="33">
        <f t="shared" si="60"/>
        <v>1.5</v>
      </c>
      <c r="O58" s="32">
        <v>3000</v>
      </c>
      <c r="P58" s="33">
        <f t="shared" si="61"/>
        <v>15.9</v>
      </c>
      <c r="Q58" s="32">
        <f t="shared" si="62"/>
        <v>1500</v>
      </c>
      <c r="R58" s="33">
        <f t="shared" si="63"/>
        <v>0.8</v>
      </c>
      <c r="S58" s="32">
        <v>0.8</v>
      </c>
      <c r="T58" s="50">
        <v>85</v>
      </c>
      <c r="U58" s="51">
        <f t="shared" si="64"/>
        <v>29</v>
      </c>
    </row>
    <row r="59" spans="1:21" s="1" customFormat="1" ht="13.5" customHeight="1">
      <c r="A59" s="24" t="s">
        <v>72</v>
      </c>
      <c r="B59" s="32">
        <f t="shared" si="0"/>
        <v>222.20000000000002</v>
      </c>
      <c r="C59" s="33">
        <f t="shared" si="7"/>
        <v>183.8</v>
      </c>
      <c r="D59" s="33"/>
      <c r="E59" s="33">
        <f t="shared" si="65"/>
        <v>38.400000000000006</v>
      </c>
      <c r="F59" s="34">
        <v>202</v>
      </c>
      <c r="G59" s="34">
        <v>82</v>
      </c>
      <c r="H59" s="34">
        <v>22</v>
      </c>
      <c r="I59" s="32">
        <v>9500</v>
      </c>
      <c r="J59" s="33">
        <f t="shared" si="57"/>
        <v>191.9</v>
      </c>
      <c r="K59" s="33">
        <f t="shared" si="58"/>
        <v>153.5</v>
      </c>
      <c r="L59" s="33">
        <f t="shared" si="59"/>
        <v>38.400000000000006</v>
      </c>
      <c r="M59" s="32">
        <v>120</v>
      </c>
      <c r="N59" s="33">
        <f t="shared" si="60"/>
        <v>2.4</v>
      </c>
      <c r="O59" s="32">
        <v>3000</v>
      </c>
      <c r="P59" s="33">
        <f t="shared" si="61"/>
        <v>24.6</v>
      </c>
      <c r="Q59" s="32">
        <f t="shared" si="62"/>
        <v>1500</v>
      </c>
      <c r="R59" s="33">
        <f t="shared" si="63"/>
        <v>3.3</v>
      </c>
      <c r="S59" s="32">
        <v>0.8</v>
      </c>
      <c r="T59" s="50">
        <v>144</v>
      </c>
      <c r="U59" s="51">
        <f t="shared" si="64"/>
        <v>39.80000000000001</v>
      </c>
    </row>
    <row r="60" spans="1:21" s="1" customFormat="1" ht="13.5" customHeight="1">
      <c r="A60" s="24" t="s">
        <v>73</v>
      </c>
      <c r="B60" s="32">
        <f t="shared" si="0"/>
        <v>215.29999999999998</v>
      </c>
      <c r="C60" s="33">
        <f t="shared" si="7"/>
        <v>175.79999999999998</v>
      </c>
      <c r="D60" s="33"/>
      <c r="E60" s="33">
        <f t="shared" si="65"/>
        <v>39.5</v>
      </c>
      <c r="F60" s="34">
        <v>208</v>
      </c>
      <c r="G60" s="34">
        <v>44</v>
      </c>
      <c r="H60" s="34">
        <v>13</v>
      </c>
      <c r="I60" s="32">
        <v>9500</v>
      </c>
      <c r="J60" s="33">
        <f t="shared" si="57"/>
        <v>197.6</v>
      </c>
      <c r="K60" s="33">
        <f t="shared" si="58"/>
        <v>158.1</v>
      </c>
      <c r="L60" s="33">
        <f t="shared" si="59"/>
        <v>39.5</v>
      </c>
      <c r="M60" s="32">
        <v>120</v>
      </c>
      <c r="N60" s="33">
        <f t="shared" si="60"/>
        <v>2.5</v>
      </c>
      <c r="O60" s="32">
        <v>3000</v>
      </c>
      <c r="P60" s="33">
        <f t="shared" si="61"/>
        <v>13.2</v>
      </c>
      <c r="Q60" s="32">
        <f t="shared" si="62"/>
        <v>1500</v>
      </c>
      <c r="R60" s="33">
        <f t="shared" si="63"/>
        <v>2</v>
      </c>
      <c r="S60" s="32">
        <v>0.8</v>
      </c>
      <c r="T60" s="50">
        <v>90</v>
      </c>
      <c r="U60" s="51">
        <f t="shared" si="64"/>
        <v>85.79999999999998</v>
      </c>
    </row>
    <row r="61" spans="1:21" s="1" customFormat="1" ht="13.5" customHeight="1">
      <c r="A61" s="34" t="s">
        <v>74</v>
      </c>
      <c r="B61" s="32">
        <f t="shared" si="0"/>
        <v>58.7</v>
      </c>
      <c r="C61" s="33">
        <f t="shared" si="7"/>
        <v>36.7</v>
      </c>
      <c r="D61" s="33"/>
      <c r="E61" s="33">
        <f t="shared" si="65"/>
        <v>22</v>
      </c>
      <c r="F61" s="34">
        <v>58</v>
      </c>
      <c r="G61" s="34">
        <v>5</v>
      </c>
      <c r="H61" s="34">
        <v>9</v>
      </c>
      <c r="I61" s="32">
        <v>9500</v>
      </c>
      <c r="J61" s="33">
        <f t="shared" si="57"/>
        <v>55.1</v>
      </c>
      <c r="K61" s="33">
        <f t="shared" si="58"/>
        <v>33.1</v>
      </c>
      <c r="L61" s="33">
        <f t="shared" si="59"/>
        <v>22</v>
      </c>
      <c r="M61" s="32">
        <v>120</v>
      </c>
      <c r="N61" s="33">
        <f t="shared" si="60"/>
        <v>0.7</v>
      </c>
      <c r="O61" s="32">
        <v>3000</v>
      </c>
      <c r="P61" s="33">
        <f t="shared" si="61"/>
        <v>1.5</v>
      </c>
      <c r="Q61" s="32">
        <f t="shared" si="62"/>
        <v>1500</v>
      </c>
      <c r="R61" s="33">
        <f t="shared" si="63"/>
        <v>1.4</v>
      </c>
      <c r="S61" s="32">
        <v>0.6</v>
      </c>
      <c r="T61" s="50">
        <v>27</v>
      </c>
      <c r="U61" s="51">
        <f t="shared" si="64"/>
        <v>9.700000000000003</v>
      </c>
    </row>
    <row r="62" spans="1:21" s="1" customFormat="1" ht="13.5" customHeight="1">
      <c r="A62" s="24" t="s">
        <v>75</v>
      </c>
      <c r="B62" s="32">
        <f t="shared" si="0"/>
        <v>78.39999999999999</v>
      </c>
      <c r="C62" s="33">
        <f t="shared" si="7"/>
        <v>66.39999999999999</v>
      </c>
      <c r="D62" s="33"/>
      <c r="E62" s="33">
        <f t="shared" si="65"/>
        <v>12</v>
      </c>
      <c r="F62" s="34">
        <v>63</v>
      </c>
      <c r="G62" s="34">
        <v>55</v>
      </c>
      <c r="H62" s="34">
        <v>8</v>
      </c>
      <c r="I62" s="32">
        <v>9500</v>
      </c>
      <c r="J62" s="33">
        <f t="shared" si="57"/>
        <v>59.9</v>
      </c>
      <c r="K62" s="33">
        <f t="shared" si="58"/>
        <v>47.9</v>
      </c>
      <c r="L62" s="33">
        <f t="shared" si="59"/>
        <v>12</v>
      </c>
      <c r="M62" s="32">
        <v>120</v>
      </c>
      <c r="N62" s="33">
        <f t="shared" si="60"/>
        <v>0.8</v>
      </c>
      <c r="O62" s="32">
        <v>3000</v>
      </c>
      <c r="P62" s="33">
        <f t="shared" si="61"/>
        <v>16.5</v>
      </c>
      <c r="Q62" s="32">
        <f t="shared" si="62"/>
        <v>1500</v>
      </c>
      <c r="R62" s="33">
        <f t="shared" si="63"/>
        <v>1.2</v>
      </c>
      <c r="S62" s="32">
        <v>0.8</v>
      </c>
      <c r="T62" s="50">
        <v>52</v>
      </c>
      <c r="U62" s="51">
        <f t="shared" si="64"/>
        <v>14.399999999999991</v>
      </c>
    </row>
    <row r="63" spans="1:21" s="1" customFormat="1" ht="13.5" customHeight="1">
      <c r="A63" s="24" t="s">
        <v>76</v>
      </c>
      <c r="B63" s="32">
        <f t="shared" si="0"/>
        <v>136.39999999999998</v>
      </c>
      <c r="C63" s="33">
        <f t="shared" si="7"/>
        <v>112.8</v>
      </c>
      <c r="D63" s="33"/>
      <c r="E63" s="33">
        <f t="shared" si="65"/>
        <v>23.599999999999994</v>
      </c>
      <c r="F63" s="34">
        <v>124</v>
      </c>
      <c r="G63" s="34">
        <v>50</v>
      </c>
      <c r="H63" s="34">
        <v>14</v>
      </c>
      <c r="I63" s="32">
        <v>9500</v>
      </c>
      <c r="J63" s="33">
        <f t="shared" si="57"/>
        <v>117.8</v>
      </c>
      <c r="K63" s="33">
        <f t="shared" si="58"/>
        <v>94.2</v>
      </c>
      <c r="L63" s="33">
        <f t="shared" si="59"/>
        <v>23.599999999999994</v>
      </c>
      <c r="M63" s="32">
        <v>120</v>
      </c>
      <c r="N63" s="33">
        <f t="shared" si="60"/>
        <v>1.5</v>
      </c>
      <c r="O63" s="32">
        <v>3000</v>
      </c>
      <c r="P63" s="33">
        <f t="shared" si="61"/>
        <v>15</v>
      </c>
      <c r="Q63" s="32">
        <f t="shared" si="62"/>
        <v>1500</v>
      </c>
      <c r="R63" s="33">
        <f t="shared" si="63"/>
        <v>2.1</v>
      </c>
      <c r="S63" s="32">
        <v>0.8</v>
      </c>
      <c r="T63" s="50">
        <v>84</v>
      </c>
      <c r="U63" s="51">
        <f t="shared" si="64"/>
        <v>28.799999999999997</v>
      </c>
    </row>
    <row r="64" spans="1:21" s="1" customFormat="1" ht="13.5" customHeight="1">
      <c r="A64" s="24" t="s">
        <v>77</v>
      </c>
      <c r="B64" s="32">
        <f t="shared" si="0"/>
        <v>116.2</v>
      </c>
      <c r="C64" s="33">
        <f t="shared" si="7"/>
        <v>96.4</v>
      </c>
      <c r="D64" s="33"/>
      <c r="E64" s="33">
        <f t="shared" si="65"/>
        <v>19.799999999999997</v>
      </c>
      <c r="F64" s="34">
        <v>104</v>
      </c>
      <c r="G64" s="34">
        <v>54</v>
      </c>
      <c r="H64" s="34"/>
      <c r="I64" s="32">
        <v>9500</v>
      </c>
      <c r="J64" s="33">
        <f t="shared" si="57"/>
        <v>98.8</v>
      </c>
      <c r="K64" s="33">
        <f t="shared" si="58"/>
        <v>79</v>
      </c>
      <c r="L64" s="33">
        <f t="shared" si="59"/>
        <v>19.799999999999997</v>
      </c>
      <c r="M64" s="32">
        <v>120</v>
      </c>
      <c r="N64" s="33">
        <f t="shared" si="60"/>
        <v>1.2</v>
      </c>
      <c r="O64" s="32">
        <v>3000</v>
      </c>
      <c r="P64" s="33">
        <f t="shared" si="61"/>
        <v>16.2</v>
      </c>
      <c r="Q64" s="32">
        <f t="shared" si="62"/>
        <v>1500</v>
      </c>
      <c r="R64" s="33">
        <f t="shared" si="63"/>
        <v>0</v>
      </c>
      <c r="S64" s="32">
        <v>0.8</v>
      </c>
      <c r="T64" s="50">
        <v>55</v>
      </c>
      <c r="U64" s="51">
        <f t="shared" si="64"/>
        <v>41.400000000000006</v>
      </c>
    </row>
    <row r="65" spans="1:21" s="1" customFormat="1" ht="13.5" customHeight="1">
      <c r="A65" s="24" t="s">
        <v>78</v>
      </c>
      <c r="B65" s="32">
        <f t="shared" si="0"/>
        <v>8.7</v>
      </c>
      <c r="C65" s="33">
        <f t="shared" si="7"/>
        <v>7</v>
      </c>
      <c r="D65" s="33"/>
      <c r="E65" s="33">
        <f t="shared" si="65"/>
        <v>1.6999999999999993</v>
      </c>
      <c r="F65" s="34">
        <v>9</v>
      </c>
      <c r="G65" s="34"/>
      <c r="H65" s="34"/>
      <c r="I65" s="32">
        <v>9500</v>
      </c>
      <c r="J65" s="33">
        <f t="shared" si="57"/>
        <v>8.6</v>
      </c>
      <c r="K65" s="33">
        <f t="shared" si="58"/>
        <v>6.9</v>
      </c>
      <c r="L65" s="33">
        <f t="shared" si="59"/>
        <v>1.6999999999999993</v>
      </c>
      <c r="M65" s="32">
        <v>120</v>
      </c>
      <c r="N65" s="33">
        <f t="shared" si="60"/>
        <v>0.1</v>
      </c>
      <c r="O65" s="32">
        <v>3000</v>
      </c>
      <c r="P65" s="33">
        <f t="shared" si="61"/>
        <v>0</v>
      </c>
      <c r="Q65" s="32">
        <f t="shared" si="62"/>
        <v>1500</v>
      </c>
      <c r="R65" s="33">
        <f t="shared" si="63"/>
        <v>0</v>
      </c>
      <c r="S65" s="32">
        <v>0.8</v>
      </c>
      <c r="T65" s="50">
        <v>6</v>
      </c>
      <c r="U65" s="51">
        <f t="shared" si="64"/>
        <v>1</v>
      </c>
    </row>
    <row r="66" spans="1:21" s="1" customFormat="1" ht="13.5" customHeight="1">
      <c r="A66" s="34" t="s">
        <v>79</v>
      </c>
      <c r="B66" s="32">
        <f t="shared" si="0"/>
        <v>176.3</v>
      </c>
      <c r="C66" s="33">
        <f t="shared" si="7"/>
        <v>82.8</v>
      </c>
      <c r="D66" s="33"/>
      <c r="E66" s="33">
        <f t="shared" si="65"/>
        <v>93.50000000000001</v>
      </c>
      <c r="F66" s="34">
        <v>164</v>
      </c>
      <c r="G66" s="34"/>
      <c r="H66" s="34">
        <v>123</v>
      </c>
      <c r="I66" s="32">
        <v>9500</v>
      </c>
      <c r="J66" s="33">
        <f t="shared" si="57"/>
        <v>155.8</v>
      </c>
      <c r="K66" s="33">
        <f t="shared" si="58"/>
        <v>62.3</v>
      </c>
      <c r="L66" s="33">
        <f t="shared" si="59"/>
        <v>93.50000000000001</v>
      </c>
      <c r="M66" s="32">
        <v>120</v>
      </c>
      <c r="N66" s="33">
        <f t="shared" si="60"/>
        <v>2</v>
      </c>
      <c r="O66" s="32">
        <v>3000</v>
      </c>
      <c r="P66" s="33">
        <f t="shared" si="61"/>
        <v>0</v>
      </c>
      <c r="Q66" s="32">
        <f t="shared" si="62"/>
        <v>1500</v>
      </c>
      <c r="R66" s="33">
        <f t="shared" si="63"/>
        <v>18.5</v>
      </c>
      <c r="S66" s="32">
        <v>0.4</v>
      </c>
      <c r="T66" s="50">
        <v>67</v>
      </c>
      <c r="U66" s="51">
        <f t="shared" si="64"/>
        <v>15.799999999999997</v>
      </c>
    </row>
    <row r="67" spans="1:21" s="1" customFormat="1" ht="13.5" customHeight="1">
      <c r="A67" s="24" t="s">
        <v>80</v>
      </c>
      <c r="B67" s="32">
        <f t="shared" si="0"/>
        <v>37.5</v>
      </c>
      <c r="C67" s="33">
        <f t="shared" si="7"/>
        <v>17</v>
      </c>
      <c r="D67" s="33"/>
      <c r="E67" s="33">
        <f t="shared" si="65"/>
        <v>20.500000000000004</v>
      </c>
      <c r="F67" s="34">
        <v>36</v>
      </c>
      <c r="G67" s="34"/>
      <c r="H67" s="34">
        <v>19</v>
      </c>
      <c r="I67" s="32">
        <v>9500</v>
      </c>
      <c r="J67" s="33">
        <f t="shared" si="57"/>
        <v>34.2</v>
      </c>
      <c r="K67" s="33">
        <f t="shared" si="58"/>
        <v>13.7</v>
      </c>
      <c r="L67" s="33">
        <f t="shared" si="59"/>
        <v>20.500000000000004</v>
      </c>
      <c r="M67" s="32">
        <v>120</v>
      </c>
      <c r="N67" s="33">
        <f t="shared" si="60"/>
        <v>0.4</v>
      </c>
      <c r="O67" s="32">
        <v>3000</v>
      </c>
      <c r="P67" s="33">
        <f t="shared" si="61"/>
        <v>0</v>
      </c>
      <c r="Q67" s="32">
        <f t="shared" si="62"/>
        <v>1500</v>
      </c>
      <c r="R67" s="33">
        <f t="shared" si="63"/>
        <v>2.9</v>
      </c>
      <c r="S67" s="32">
        <v>0.4</v>
      </c>
      <c r="T67" s="50">
        <v>11</v>
      </c>
      <c r="U67" s="51">
        <f t="shared" si="64"/>
        <v>6</v>
      </c>
    </row>
    <row r="68" spans="1:256" s="1" customFormat="1" ht="13.5" customHeight="1">
      <c r="A68" s="28" t="s">
        <v>81</v>
      </c>
      <c r="B68" s="29">
        <f t="shared" si="0"/>
        <v>878.0999999999999</v>
      </c>
      <c r="C68" s="30">
        <f t="shared" si="7"/>
        <v>695.9</v>
      </c>
      <c r="D68" s="30">
        <f aca="true" t="shared" si="66" ref="D68:H68">SUM(D69:D79)</f>
        <v>47.5</v>
      </c>
      <c r="E68" s="30">
        <f t="shared" si="66"/>
        <v>134.69999999999996</v>
      </c>
      <c r="F68" s="31">
        <f t="shared" si="66"/>
        <v>834</v>
      </c>
      <c r="G68" s="31">
        <f t="shared" si="66"/>
        <v>175</v>
      </c>
      <c r="H68" s="31">
        <f t="shared" si="66"/>
        <v>152</v>
      </c>
      <c r="I68" s="29"/>
      <c r="J68" s="54">
        <f aca="true" t="shared" si="67" ref="J68:L68">SUM(J69:J79)</f>
        <v>792.6</v>
      </c>
      <c r="K68" s="54">
        <f t="shared" si="67"/>
        <v>610.4</v>
      </c>
      <c r="L68" s="54">
        <f t="shared" si="67"/>
        <v>182.2</v>
      </c>
      <c r="M68" s="54"/>
      <c r="N68" s="54">
        <f aca="true" t="shared" si="68" ref="N68:R68">SUM(N69:N79)</f>
        <v>10.000000000000002</v>
      </c>
      <c r="O68" s="54"/>
      <c r="P68" s="54">
        <f t="shared" si="68"/>
        <v>52.5</v>
      </c>
      <c r="Q68" s="54"/>
      <c r="R68" s="54">
        <f t="shared" si="68"/>
        <v>23</v>
      </c>
      <c r="S68" s="31"/>
      <c r="T68" s="48">
        <f>SUM(T69:T79)</f>
        <v>570</v>
      </c>
      <c r="U68" s="49">
        <f>SUM(U69:U79)</f>
        <v>125.90000000000005</v>
      </c>
      <c r="IR68" s="9"/>
      <c r="IS68" s="9"/>
      <c r="IT68" s="9"/>
      <c r="IU68" s="9"/>
      <c r="IV68" s="9"/>
    </row>
    <row r="69" spans="1:256" s="1" customFormat="1" ht="13.5" customHeight="1">
      <c r="A69" s="24" t="s">
        <v>26</v>
      </c>
      <c r="B69" s="32">
        <f t="shared" si="0"/>
        <v>151.4</v>
      </c>
      <c r="C69" s="33">
        <f t="shared" si="7"/>
        <v>103.9</v>
      </c>
      <c r="D69" s="33">
        <f>L69</f>
        <v>47.5</v>
      </c>
      <c r="E69" s="33"/>
      <c r="F69" s="34">
        <v>125</v>
      </c>
      <c r="G69" s="34">
        <v>92</v>
      </c>
      <c r="H69" s="34">
        <v>23</v>
      </c>
      <c r="I69" s="32">
        <v>9500</v>
      </c>
      <c r="J69" s="33">
        <f aca="true" t="shared" si="69" ref="J69:J79">ROUND(F69*I69/10000,1)</f>
        <v>118.8</v>
      </c>
      <c r="K69" s="33">
        <f aca="true" t="shared" si="70" ref="K69:K79">ROUND(J69*S69,1)</f>
        <v>71.3</v>
      </c>
      <c r="L69" s="33">
        <f aca="true" t="shared" si="71" ref="L69:L79">J69-K69</f>
        <v>47.5</v>
      </c>
      <c r="M69" s="32">
        <v>120</v>
      </c>
      <c r="N69" s="33">
        <f aca="true" t="shared" si="72" ref="N69:N79">ROUND(F69*M69/10000,1)</f>
        <v>1.5</v>
      </c>
      <c r="O69" s="32">
        <v>3000</v>
      </c>
      <c r="P69" s="33">
        <f aca="true" t="shared" si="73" ref="P69:P79">ROUND(G69*O69/10000,1)</f>
        <v>27.6</v>
      </c>
      <c r="Q69" s="32">
        <f aca="true" t="shared" si="74" ref="Q69:Q79">O69*0.5</f>
        <v>1500</v>
      </c>
      <c r="R69" s="33">
        <f aca="true" t="shared" si="75" ref="R69:R79">ROUND(H69*Q69/10000,1)</f>
        <v>3.5</v>
      </c>
      <c r="S69" s="32">
        <v>0.6</v>
      </c>
      <c r="T69" s="50">
        <v>93</v>
      </c>
      <c r="U69" s="51">
        <f aca="true" t="shared" si="76" ref="U69:U79">C69-T69</f>
        <v>10.900000000000006</v>
      </c>
      <c r="IR69" s="9"/>
      <c r="IS69" s="9"/>
      <c r="IT69" s="9"/>
      <c r="IU69" s="9"/>
      <c r="IV69" s="9"/>
    </row>
    <row r="70" spans="1:256" s="1" customFormat="1" ht="13.5" customHeight="1">
      <c r="A70" s="24" t="s">
        <v>82</v>
      </c>
      <c r="B70" s="32">
        <f t="shared" si="0"/>
        <v>157.7</v>
      </c>
      <c r="C70" s="33">
        <f t="shared" si="7"/>
        <v>127.50000000000001</v>
      </c>
      <c r="D70" s="33"/>
      <c r="E70" s="33">
        <f aca="true" t="shared" si="77" ref="E70:E79">L70</f>
        <v>30.19999999999999</v>
      </c>
      <c r="F70" s="34">
        <v>159</v>
      </c>
      <c r="G70" s="34">
        <v>6</v>
      </c>
      <c r="H70" s="35">
        <v>19</v>
      </c>
      <c r="I70" s="32">
        <v>9500</v>
      </c>
      <c r="J70" s="33">
        <f t="shared" si="69"/>
        <v>151.1</v>
      </c>
      <c r="K70" s="33">
        <f t="shared" si="70"/>
        <v>120.9</v>
      </c>
      <c r="L70" s="33">
        <f t="shared" si="71"/>
        <v>30.19999999999999</v>
      </c>
      <c r="M70" s="32">
        <v>120</v>
      </c>
      <c r="N70" s="33">
        <f t="shared" si="72"/>
        <v>1.9</v>
      </c>
      <c r="O70" s="32">
        <v>3000</v>
      </c>
      <c r="P70" s="33">
        <f t="shared" si="73"/>
        <v>1.8</v>
      </c>
      <c r="Q70" s="32">
        <f t="shared" si="74"/>
        <v>1500</v>
      </c>
      <c r="R70" s="33">
        <f t="shared" si="75"/>
        <v>2.9</v>
      </c>
      <c r="S70" s="32">
        <v>0.8</v>
      </c>
      <c r="T70" s="50">
        <v>84</v>
      </c>
      <c r="U70" s="51">
        <f t="shared" si="76"/>
        <v>43.500000000000014</v>
      </c>
      <c r="IR70" s="9"/>
      <c r="IS70" s="9"/>
      <c r="IT70" s="9"/>
      <c r="IU70" s="9"/>
      <c r="IV70" s="9"/>
    </row>
    <row r="71" spans="1:256" s="1" customFormat="1" ht="13.5" customHeight="1">
      <c r="A71" s="24" t="s">
        <v>83</v>
      </c>
      <c r="B71" s="32">
        <f aca="true" t="shared" si="78" ref="B71:B100">C71+L71</f>
        <v>62.6</v>
      </c>
      <c r="C71" s="33">
        <f t="shared" si="7"/>
        <v>51.6</v>
      </c>
      <c r="D71" s="33"/>
      <c r="E71" s="33">
        <f t="shared" si="77"/>
        <v>11</v>
      </c>
      <c r="F71" s="34">
        <v>58</v>
      </c>
      <c r="G71" s="34"/>
      <c r="H71" s="35">
        <v>45</v>
      </c>
      <c r="I71" s="32">
        <v>9500</v>
      </c>
      <c r="J71" s="33">
        <f t="shared" si="69"/>
        <v>55.1</v>
      </c>
      <c r="K71" s="33">
        <f t="shared" si="70"/>
        <v>44.1</v>
      </c>
      <c r="L71" s="33">
        <f t="shared" si="71"/>
        <v>11</v>
      </c>
      <c r="M71" s="32">
        <v>120</v>
      </c>
      <c r="N71" s="33">
        <f t="shared" si="72"/>
        <v>0.7</v>
      </c>
      <c r="O71" s="32">
        <v>3000</v>
      </c>
      <c r="P71" s="33">
        <f t="shared" si="73"/>
        <v>0</v>
      </c>
      <c r="Q71" s="32">
        <f t="shared" si="74"/>
        <v>1500</v>
      </c>
      <c r="R71" s="33">
        <f t="shared" si="75"/>
        <v>6.8</v>
      </c>
      <c r="S71" s="32">
        <v>0.8</v>
      </c>
      <c r="T71" s="50">
        <v>35</v>
      </c>
      <c r="U71" s="51">
        <f t="shared" si="76"/>
        <v>16.6</v>
      </c>
      <c r="IR71" s="9"/>
      <c r="IS71" s="9"/>
      <c r="IT71" s="9"/>
      <c r="IU71" s="9"/>
      <c r="IV71" s="9"/>
    </row>
    <row r="72" spans="1:256" s="1" customFormat="1" ht="13.5" customHeight="1">
      <c r="A72" s="24" t="s">
        <v>84</v>
      </c>
      <c r="B72" s="32">
        <f t="shared" si="78"/>
        <v>72.19999999999999</v>
      </c>
      <c r="C72" s="33">
        <f t="shared" si="7"/>
        <v>57.9</v>
      </c>
      <c r="D72" s="33"/>
      <c r="E72" s="33">
        <f t="shared" si="77"/>
        <v>14.299999999999997</v>
      </c>
      <c r="F72" s="34">
        <v>75</v>
      </c>
      <c r="G72" s="34"/>
      <c r="H72" s="35"/>
      <c r="I72" s="32">
        <v>9500</v>
      </c>
      <c r="J72" s="33">
        <f t="shared" si="69"/>
        <v>71.3</v>
      </c>
      <c r="K72" s="33">
        <f t="shared" si="70"/>
        <v>57</v>
      </c>
      <c r="L72" s="33">
        <f t="shared" si="71"/>
        <v>14.299999999999997</v>
      </c>
      <c r="M72" s="32">
        <v>120</v>
      </c>
      <c r="N72" s="33">
        <f t="shared" si="72"/>
        <v>0.9</v>
      </c>
      <c r="O72" s="32">
        <v>3000</v>
      </c>
      <c r="P72" s="33">
        <f t="shared" si="73"/>
        <v>0</v>
      </c>
      <c r="Q72" s="32">
        <f t="shared" si="74"/>
        <v>1500</v>
      </c>
      <c r="R72" s="33">
        <f t="shared" si="75"/>
        <v>0</v>
      </c>
      <c r="S72" s="32">
        <v>0.8</v>
      </c>
      <c r="T72" s="50">
        <v>47</v>
      </c>
      <c r="U72" s="51">
        <f t="shared" si="76"/>
        <v>10.899999999999999</v>
      </c>
      <c r="IR72" s="9"/>
      <c r="IS72" s="9"/>
      <c r="IT72" s="9"/>
      <c r="IU72" s="9"/>
      <c r="IV72" s="9"/>
    </row>
    <row r="73" spans="1:256" s="1" customFormat="1" ht="13.5" customHeight="1">
      <c r="A73" s="24" t="s">
        <v>85</v>
      </c>
      <c r="B73" s="32">
        <f t="shared" si="78"/>
        <v>120.9</v>
      </c>
      <c r="C73" s="33">
        <f aca="true" t="shared" si="79" ref="C73:C100">K73+N73+P73+R73</f>
        <v>98.7</v>
      </c>
      <c r="D73" s="33"/>
      <c r="E73" s="33">
        <f t="shared" si="77"/>
        <v>22.200000000000003</v>
      </c>
      <c r="F73" s="34">
        <v>117</v>
      </c>
      <c r="G73" s="34"/>
      <c r="H73" s="35">
        <v>55</v>
      </c>
      <c r="I73" s="32">
        <v>9500</v>
      </c>
      <c r="J73" s="33">
        <f t="shared" si="69"/>
        <v>111.2</v>
      </c>
      <c r="K73" s="33">
        <f t="shared" si="70"/>
        <v>89</v>
      </c>
      <c r="L73" s="33">
        <f t="shared" si="71"/>
        <v>22.200000000000003</v>
      </c>
      <c r="M73" s="32">
        <v>120</v>
      </c>
      <c r="N73" s="33">
        <f t="shared" si="72"/>
        <v>1.4</v>
      </c>
      <c r="O73" s="32">
        <v>3000</v>
      </c>
      <c r="P73" s="33">
        <f t="shared" si="73"/>
        <v>0</v>
      </c>
      <c r="Q73" s="32">
        <f t="shared" si="74"/>
        <v>1500</v>
      </c>
      <c r="R73" s="33">
        <f t="shared" si="75"/>
        <v>8.3</v>
      </c>
      <c r="S73" s="32">
        <v>0.8</v>
      </c>
      <c r="T73" s="50">
        <v>89</v>
      </c>
      <c r="U73" s="51">
        <f t="shared" si="76"/>
        <v>9.700000000000003</v>
      </c>
      <c r="IR73" s="9"/>
      <c r="IS73" s="9"/>
      <c r="IT73" s="9"/>
      <c r="IU73" s="9"/>
      <c r="IV73" s="9"/>
    </row>
    <row r="74" spans="1:256" s="1" customFormat="1" ht="13.5" customHeight="1">
      <c r="A74" s="24" t="s">
        <v>86</v>
      </c>
      <c r="B74" s="32">
        <f t="shared" si="78"/>
        <v>7.699999999999999</v>
      </c>
      <c r="C74" s="33">
        <f t="shared" si="79"/>
        <v>6.199999999999999</v>
      </c>
      <c r="D74" s="33"/>
      <c r="E74" s="33">
        <f t="shared" si="77"/>
        <v>1.5</v>
      </c>
      <c r="F74" s="34">
        <v>8</v>
      </c>
      <c r="G74" s="34"/>
      <c r="H74" s="35"/>
      <c r="I74" s="32">
        <v>9500</v>
      </c>
      <c r="J74" s="33">
        <f t="shared" si="69"/>
        <v>7.6</v>
      </c>
      <c r="K74" s="33">
        <f t="shared" si="70"/>
        <v>6.1</v>
      </c>
      <c r="L74" s="33">
        <f t="shared" si="71"/>
        <v>1.5</v>
      </c>
      <c r="M74" s="32">
        <v>120</v>
      </c>
      <c r="N74" s="33">
        <f t="shared" si="72"/>
        <v>0.1</v>
      </c>
      <c r="O74" s="32">
        <v>3000</v>
      </c>
      <c r="P74" s="33">
        <f t="shared" si="73"/>
        <v>0</v>
      </c>
      <c r="Q74" s="32">
        <f t="shared" si="74"/>
        <v>1500</v>
      </c>
      <c r="R74" s="33">
        <f t="shared" si="75"/>
        <v>0</v>
      </c>
      <c r="S74" s="32">
        <v>0.8</v>
      </c>
      <c r="T74" s="50">
        <v>6</v>
      </c>
      <c r="U74" s="51">
        <f t="shared" si="76"/>
        <v>0.1999999999999993</v>
      </c>
      <c r="IR74" s="9"/>
      <c r="IS74" s="9"/>
      <c r="IT74" s="9"/>
      <c r="IU74" s="9"/>
      <c r="IV74" s="9"/>
    </row>
    <row r="75" spans="1:256" s="1" customFormat="1" ht="13.5" customHeight="1">
      <c r="A75" s="24" t="s">
        <v>87</v>
      </c>
      <c r="B75" s="32">
        <f t="shared" si="78"/>
        <v>146.2</v>
      </c>
      <c r="C75" s="33">
        <f t="shared" si="79"/>
        <v>121.9</v>
      </c>
      <c r="D75" s="33"/>
      <c r="E75" s="33">
        <f t="shared" si="77"/>
        <v>24.299999999999997</v>
      </c>
      <c r="F75" s="34">
        <v>128</v>
      </c>
      <c r="G75" s="34">
        <v>77</v>
      </c>
      <c r="H75" s="35"/>
      <c r="I75" s="32">
        <v>9500</v>
      </c>
      <c r="J75" s="33">
        <f t="shared" si="69"/>
        <v>121.6</v>
      </c>
      <c r="K75" s="33">
        <f t="shared" si="70"/>
        <v>97.3</v>
      </c>
      <c r="L75" s="33">
        <f t="shared" si="71"/>
        <v>24.299999999999997</v>
      </c>
      <c r="M75" s="32">
        <v>120</v>
      </c>
      <c r="N75" s="33">
        <f t="shared" si="72"/>
        <v>1.5</v>
      </c>
      <c r="O75" s="32">
        <v>3000</v>
      </c>
      <c r="P75" s="33">
        <f t="shared" si="73"/>
        <v>23.1</v>
      </c>
      <c r="Q75" s="32">
        <f t="shared" si="74"/>
        <v>1500</v>
      </c>
      <c r="R75" s="33">
        <f t="shared" si="75"/>
        <v>0</v>
      </c>
      <c r="S75" s="32">
        <v>0.8</v>
      </c>
      <c r="T75" s="50">
        <v>100</v>
      </c>
      <c r="U75" s="51">
        <f t="shared" si="76"/>
        <v>21.900000000000006</v>
      </c>
      <c r="IR75" s="9"/>
      <c r="IS75" s="9"/>
      <c r="IT75" s="9"/>
      <c r="IU75" s="9"/>
      <c r="IV75" s="9"/>
    </row>
    <row r="76" spans="1:256" s="1" customFormat="1" ht="13.5" customHeight="1">
      <c r="A76" s="24" t="s">
        <v>88</v>
      </c>
      <c r="B76" s="32">
        <f t="shared" si="78"/>
        <v>22.2</v>
      </c>
      <c r="C76" s="33">
        <f t="shared" si="79"/>
        <v>17.8</v>
      </c>
      <c r="D76" s="33"/>
      <c r="E76" s="33">
        <f t="shared" si="77"/>
        <v>4.399999999999999</v>
      </c>
      <c r="F76" s="34">
        <v>23</v>
      </c>
      <c r="G76" s="34"/>
      <c r="H76" s="35"/>
      <c r="I76" s="32">
        <v>9500</v>
      </c>
      <c r="J76" s="33">
        <f t="shared" si="69"/>
        <v>21.9</v>
      </c>
      <c r="K76" s="33">
        <f t="shared" si="70"/>
        <v>17.5</v>
      </c>
      <c r="L76" s="33">
        <f t="shared" si="71"/>
        <v>4.399999999999999</v>
      </c>
      <c r="M76" s="32">
        <v>120</v>
      </c>
      <c r="N76" s="33">
        <f t="shared" si="72"/>
        <v>0.3</v>
      </c>
      <c r="O76" s="32">
        <v>3000</v>
      </c>
      <c r="P76" s="33">
        <f t="shared" si="73"/>
        <v>0</v>
      </c>
      <c r="Q76" s="32">
        <f t="shared" si="74"/>
        <v>1500</v>
      </c>
      <c r="R76" s="33">
        <f t="shared" si="75"/>
        <v>0</v>
      </c>
      <c r="S76" s="32">
        <v>0.8</v>
      </c>
      <c r="T76" s="50">
        <v>16</v>
      </c>
      <c r="U76" s="51">
        <f t="shared" si="76"/>
        <v>1.8000000000000007</v>
      </c>
      <c r="IR76" s="9"/>
      <c r="IS76" s="9"/>
      <c r="IT76" s="9"/>
      <c r="IU76" s="9"/>
      <c r="IV76" s="9"/>
    </row>
    <row r="77" spans="1:256" s="1" customFormat="1" ht="13.5" customHeight="1">
      <c r="A77" s="24" t="s">
        <v>89</v>
      </c>
      <c r="B77" s="32">
        <f t="shared" si="78"/>
        <v>67.3</v>
      </c>
      <c r="C77" s="33">
        <f t="shared" si="79"/>
        <v>54</v>
      </c>
      <c r="D77" s="33"/>
      <c r="E77" s="33">
        <f t="shared" si="77"/>
        <v>13.299999999999997</v>
      </c>
      <c r="F77" s="34">
        <v>70</v>
      </c>
      <c r="G77" s="34"/>
      <c r="H77" s="35"/>
      <c r="I77" s="32">
        <v>9500</v>
      </c>
      <c r="J77" s="33">
        <f t="shared" si="69"/>
        <v>66.5</v>
      </c>
      <c r="K77" s="33">
        <f t="shared" si="70"/>
        <v>53.2</v>
      </c>
      <c r="L77" s="33">
        <f t="shared" si="71"/>
        <v>13.299999999999997</v>
      </c>
      <c r="M77" s="32">
        <v>120</v>
      </c>
      <c r="N77" s="33">
        <f t="shared" si="72"/>
        <v>0.8</v>
      </c>
      <c r="O77" s="32">
        <v>3000</v>
      </c>
      <c r="P77" s="33">
        <f t="shared" si="73"/>
        <v>0</v>
      </c>
      <c r="Q77" s="32">
        <f t="shared" si="74"/>
        <v>1500</v>
      </c>
      <c r="R77" s="33">
        <f t="shared" si="75"/>
        <v>0</v>
      </c>
      <c r="S77" s="32">
        <v>0.8</v>
      </c>
      <c r="T77" s="50">
        <v>53</v>
      </c>
      <c r="U77" s="51">
        <f t="shared" si="76"/>
        <v>1</v>
      </c>
      <c r="IR77" s="9"/>
      <c r="IS77" s="9"/>
      <c r="IT77" s="9"/>
      <c r="IU77" s="9"/>
      <c r="IV77" s="9"/>
    </row>
    <row r="78" spans="1:256" s="1" customFormat="1" ht="13.5" customHeight="1">
      <c r="A78" s="24" t="s">
        <v>90</v>
      </c>
      <c r="B78" s="32">
        <f t="shared" si="78"/>
        <v>39.5</v>
      </c>
      <c r="C78" s="33">
        <f t="shared" si="79"/>
        <v>31.7</v>
      </c>
      <c r="D78" s="33"/>
      <c r="E78" s="33">
        <f t="shared" si="77"/>
        <v>7.800000000000001</v>
      </c>
      <c r="F78" s="34">
        <v>41</v>
      </c>
      <c r="G78" s="34"/>
      <c r="H78" s="35"/>
      <c r="I78" s="32">
        <v>9500</v>
      </c>
      <c r="J78" s="33">
        <f t="shared" si="69"/>
        <v>39</v>
      </c>
      <c r="K78" s="33">
        <f t="shared" si="70"/>
        <v>31.2</v>
      </c>
      <c r="L78" s="33">
        <f t="shared" si="71"/>
        <v>7.800000000000001</v>
      </c>
      <c r="M78" s="32">
        <v>120</v>
      </c>
      <c r="N78" s="33">
        <f t="shared" si="72"/>
        <v>0.5</v>
      </c>
      <c r="O78" s="32">
        <v>3000</v>
      </c>
      <c r="P78" s="33">
        <f t="shared" si="73"/>
        <v>0</v>
      </c>
      <c r="Q78" s="32">
        <f t="shared" si="74"/>
        <v>1500</v>
      </c>
      <c r="R78" s="33">
        <f t="shared" si="75"/>
        <v>0</v>
      </c>
      <c r="S78" s="32">
        <v>0.8</v>
      </c>
      <c r="T78" s="50">
        <v>25</v>
      </c>
      <c r="U78" s="51">
        <f t="shared" si="76"/>
        <v>6.699999999999999</v>
      </c>
      <c r="IR78" s="9"/>
      <c r="IS78" s="9"/>
      <c r="IT78" s="9"/>
      <c r="IU78" s="9"/>
      <c r="IV78" s="9"/>
    </row>
    <row r="79" spans="1:256" s="1" customFormat="1" ht="13.5" customHeight="1">
      <c r="A79" s="24" t="s">
        <v>91</v>
      </c>
      <c r="B79" s="32">
        <f t="shared" si="78"/>
        <v>30.4</v>
      </c>
      <c r="C79" s="33">
        <f t="shared" si="79"/>
        <v>24.7</v>
      </c>
      <c r="D79" s="33"/>
      <c r="E79" s="33">
        <f t="shared" si="77"/>
        <v>5.699999999999999</v>
      </c>
      <c r="F79" s="34">
        <v>30</v>
      </c>
      <c r="G79" s="34"/>
      <c r="H79" s="35">
        <v>10</v>
      </c>
      <c r="I79" s="32">
        <v>9500</v>
      </c>
      <c r="J79" s="33">
        <f t="shared" si="69"/>
        <v>28.5</v>
      </c>
      <c r="K79" s="33">
        <f t="shared" si="70"/>
        <v>22.8</v>
      </c>
      <c r="L79" s="33">
        <f t="shared" si="71"/>
        <v>5.699999999999999</v>
      </c>
      <c r="M79" s="32">
        <v>120</v>
      </c>
      <c r="N79" s="33">
        <f t="shared" si="72"/>
        <v>0.4</v>
      </c>
      <c r="O79" s="32">
        <v>3000</v>
      </c>
      <c r="P79" s="33">
        <f t="shared" si="73"/>
        <v>0</v>
      </c>
      <c r="Q79" s="32">
        <f t="shared" si="74"/>
        <v>1500</v>
      </c>
      <c r="R79" s="33">
        <f t="shared" si="75"/>
        <v>1.5</v>
      </c>
      <c r="S79" s="32">
        <v>0.8</v>
      </c>
      <c r="T79" s="50">
        <v>22</v>
      </c>
      <c r="U79" s="51">
        <f t="shared" si="76"/>
        <v>2.6999999999999993</v>
      </c>
      <c r="IR79" s="9"/>
      <c r="IS79" s="9"/>
      <c r="IT79" s="9"/>
      <c r="IU79" s="9"/>
      <c r="IV79" s="9"/>
    </row>
    <row r="80" spans="1:21" s="1" customFormat="1" ht="15" customHeight="1">
      <c r="A80" s="28" t="s">
        <v>92</v>
      </c>
      <c r="B80" s="29">
        <f t="shared" si="78"/>
        <v>1601.8</v>
      </c>
      <c r="C80" s="30">
        <f t="shared" si="79"/>
        <v>1185</v>
      </c>
      <c r="D80" s="30">
        <f aca="true" t="shared" si="80" ref="D80:H80">SUM(D81:D87)</f>
        <v>231.39999999999998</v>
      </c>
      <c r="E80" s="30">
        <f t="shared" si="80"/>
        <v>185.39999999999998</v>
      </c>
      <c r="F80" s="31">
        <f t="shared" si="80"/>
        <v>1382</v>
      </c>
      <c r="G80" s="31">
        <f t="shared" si="80"/>
        <v>831</v>
      </c>
      <c r="H80" s="31">
        <f t="shared" si="80"/>
        <v>150</v>
      </c>
      <c r="I80" s="29"/>
      <c r="J80" s="30">
        <f aca="true" t="shared" si="81" ref="J80:L80">SUM(J81:J87)</f>
        <v>1313.1000000000001</v>
      </c>
      <c r="K80" s="30">
        <f t="shared" si="81"/>
        <v>896.3</v>
      </c>
      <c r="L80" s="30">
        <f t="shared" si="81"/>
        <v>416.7999999999999</v>
      </c>
      <c r="M80" s="29"/>
      <c r="N80" s="30">
        <f aca="true" t="shared" si="82" ref="N80:R80">SUM(N81:N87)</f>
        <v>16.700000000000003</v>
      </c>
      <c r="O80" s="32"/>
      <c r="P80" s="30">
        <f t="shared" si="82"/>
        <v>249.29999999999998</v>
      </c>
      <c r="Q80" s="29"/>
      <c r="R80" s="30">
        <f t="shared" si="82"/>
        <v>22.7</v>
      </c>
      <c r="S80" s="29"/>
      <c r="T80" s="48">
        <f>SUM(T81:T87)</f>
        <v>1020</v>
      </c>
      <c r="U80" s="49">
        <f>SUM(U81:U87)</f>
        <v>165.00000000000006</v>
      </c>
    </row>
    <row r="81" spans="1:21" s="1" customFormat="1" ht="15" customHeight="1">
      <c r="A81" s="24" t="s">
        <v>26</v>
      </c>
      <c r="B81" s="32">
        <f t="shared" si="78"/>
        <v>489.9</v>
      </c>
      <c r="C81" s="33">
        <f t="shared" si="79"/>
        <v>258.5</v>
      </c>
      <c r="D81" s="33">
        <f>L81</f>
        <v>231.39999999999998</v>
      </c>
      <c r="E81" s="33"/>
      <c r="F81" s="34">
        <v>406</v>
      </c>
      <c r="G81" s="34">
        <v>331</v>
      </c>
      <c r="H81" s="35">
        <v>0</v>
      </c>
      <c r="I81" s="32">
        <v>9500</v>
      </c>
      <c r="J81" s="33">
        <f aca="true" t="shared" si="83" ref="J81:J87">ROUND(F81*I81/10000,1)</f>
        <v>385.7</v>
      </c>
      <c r="K81" s="33">
        <f aca="true" t="shared" si="84" ref="K81:K87">ROUND(J81*S81,1)</f>
        <v>154.3</v>
      </c>
      <c r="L81" s="33">
        <f aca="true" t="shared" si="85" ref="L81:L87">J81-K81</f>
        <v>231.39999999999998</v>
      </c>
      <c r="M81" s="32">
        <v>120</v>
      </c>
      <c r="N81" s="33">
        <f aca="true" t="shared" si="86" ref="N81:N87">ROUND(F81*M81/10000,1)</f>
        <v>4.9</v>
      </c>
      <c r="O81" s="32">
        <v>3000</v>
      </c>
      <c r="P81" s="33">
        <f aca="true" t="shared" si="87" ref="P81:P87">ROUND(G81*O81/10000,1)</f>
        <v>99.3</v>
      </c>
      <c r="Q81" s="32">
        <f aca="true" t="shared" si="88" ref="Q81:Q87">O81*0.5</f>
        <v>1500</v>
      </c>
      <c r="R81" s="33">
        <f aca="true" t="shared" si="89" ref="R81:R87">ROUND(H81*Q81/10000,1)</f>
        <v>0</v>
      </c>
      <c r="S81" s="32">
        <v>0.4</v>
      </c>
      <c r="T81" s="50">
        <v>212</v>
      </c>
      <c r="U81" s="51">
        <f aca="true" t="shared" si="90" ref="U81:U87">C81-T81</f>
        <v>46.5</v>
      </c>
    </row>
    <row r="82" spans="1:21" s="1" customFormat="1" ht="15" customHeight="1">
      <c r="A82" s="24" t="s">
        <v>93</v>
      </c>
      <c r="B82" s="32">
        <f t="shared" si="78"/>
        <v>270.70000000000005</v>
      </c>
      <c r="C82" s="33">
        <f t="shared" si="79"/>
        <v>225.90000000000003</v>
      </c>
      <c r="D82" s="33"/>
      <c r="E82" s="33">
        <f aca="true" t="shared" si="91" ref="E82:E87">L82</f>
        <v>44.79999999999998</v>
      </c>
      <c r="F82" s="34">
        <v>236</v>
      </c>
      <c r="G82" s="34">
        <v>133</v>
      </c>
      <c r="H82" s="35">
        <v>25</v>
      </c>
      <c r="I82" s="32">
        <v>9500</v>
      </c>
      <c r="J82" s="33">
        <f t="shared" si="83"/>
        <v>224.2</v>
      </c>
      <c r="K82" s="33">
        <f t="shared" si="84"/>
        <v>179.4</v>
      </c>
      <c r="L82" s="33">
        <f t="shared" si="85"/>
        <v>44.79999999999998</v>
      </c>
      <c r="M82" s="32">
        <v>120</v>
      </c>
      <c r="N82" s="33">
        <f t="shared" si="86"/>
        <v>2.8</v>
      </c>
      <c r="O82" s="32">
        <v>3000</v>
      </c>
      <c r="P82" s="33">
        <f t="shared" si="87"/>
        <v>39.9</v>
      </c>
      <c r="Q82" s="32">
        <f t="shared" si="88"/>
        <v>1500</v>
      </c>
      <c r="R82" s="33">
        <f t="shared" si="89"/>
        <v>3.8</v>
      </c>
      <c r="S82" s="32">
        <v>0.8</v>
      </c>
      <c r="T82" s="50">
        <v>212</v>
      </c>
      <c r="U82" s="51">
        <f t="shared" si="90"/>
        <v>13.900000000000034</v>
      </c>
    </row>
    <row r="83" spans="1:21" s="1" customFormat="1" ht="15" customHeight="1">
      <c r="A83" s="24" t="s">
        <v>94</v>
      </c>
      <c r="B83" s="32">
        <f t="shared" si="78"/>
        <v>145.2</v>
      </c>
      <c r="C83" s="33">
        <f t="shared" si="79"/>
        <v>120.5</v>
      </c>
      <c r="D83" s="33"/>
      <c r="E83" s="33">
        <f t="shared" si="91"/>
        <v>24.700000000000003</v>
      </c>
      <c r="F83" s="34">
        <v>130</v>
      </c>
      <c r="G83" s="34">
        <v>34</v>
      </c>
      <c r="H83" s="35">
        <v>66</v>
      </c>
      <c r="I83" s="32">
        <v>9500</v>
      </c>
      <c r="J83" s="33">
        <f t="shared" si="83"/>
        <v>123.5</v>
      </c>
      <c r="K83" s="33">
        <f t="shared" si="84"/>
        <v>98.8</v>
      </c>
      <c r="L83" s="33">
        <f t="shared" si="85"/>
        <v>24.700000000000003</v>
      </c>
      <c r="M83" s="32">
        <v>120</v>
      </c>
      <c r="N83" s="33">
        <f t="shared" si="86"/>
        <v>1.6</v>
      </c>
      <c r="O83" s="32">
        <v>3000</v>
      </c>
      <c r="P83" s="33">
        <f t="shared" si="87"/>
        <v>10.2</v>
      </c>
      <c r="Q83" s="32">
        <f t="shared" si="88"/>
        <v>1500</v>
      </c>
      <c r="R83" s="33">
        <f t="shared" si="89"/>
        <v>9.9</v>
      </c>
      <c r="S83" s="55">
        <v>0.8</v>
      </c>
      <c r="T83" s="50">
        <v>89</v>
      </c>
      <c r="U83" s="51">
        <f t="shared" si="90"/>
        <v>31.5</v>
      </c>
    </row>
    <row r="84" spans="1:21" s="1" customFormat="1" ht="15" customHeight="1">
      <c r="A84" s="24" t="s">
        <v>95</v>
      </c>
      <c r="B84" s="32">
        <f t="shared" si="78"/>
        <v>235.79999999999998</v>
      </c>
      <c r="C84" s="33">
        <f t="shared" si="79"/>
        <v>194.2</v>
      </c>
      <c r="D84" s="33"/>
      <c r="E84" s="33">
        <f t="shared" si="91"/>
        <v>41.599999999999994</v>
      </c>
      <c r="F84" s="34">
        <v>219</v>
      </c>
      <c r="G84" s="34">
        <v>67</v>
      </c>
      <c r="H84" s="35">
        <v>33</v>
      </c>
      <c r="I84" s="32">
        <v>9500</v>
      </c>
      <c r="J84" s="33">
        <f t="shared" si="83"/>
        <v>208.1</v>
      </c>
      <c r="K84" s="33">
        <f t="shared" si="84"/>
        <v>166.5</v>
      </c>
      <c r="L84" s="33">
        <f t="shared" si="85"/>
        <v>41.599999999999994</v>
      </c>
      <c r="M84" s="32">
        <v>120</v>
      </c>
      <c r="N84" s="33">
        <f t="shared" si="86"/>
        <v>2.6</v>
      </c>
      <c r="O84" s="32">
        <v>3000</v>
      </c>
      <c r="P84" s="33">
        <f t="shared" si="87"/>
        <v>20.1</v>
      </c>
      <c r="Q84" s="32">
        <f t="shared" si="88"/>
        <v>1500</v>
      </c>
      <c r="R84" s="33">
        <f t="shared" si="89"/>
        <v>5</v>
      </c>
      <c r="S84" s="32">
        <v>0.8</v>
      </c>
      <c r="T84" s="50">
        <v>169</v>
      </c>
      <c r="U84" s="51">
        <f t="shared" si="90"/>
        <v>25.19999999999999</v>
      </c>
    </row>
    <row r="85" spans="1:21" s="1" customFormat="1" ht="15" customHeight="1">
      <c r="A85" s="24" t="s">
        <v>96</v>
      </c>
      <c r="B85" s="32">
        <f t="shared" si="78"/>
        <v>194.90000000000003</v>
      </c>
      <c r="C85" s="33">
        <f t="shared" si="79"/>
        <v>163.90000000000003</v>
      </c>
      <c r="D85" s="33"/>
      <c r="E85" s="33">
        <f t="shared" si="91"/>
        <v>31</v>
      </c>
      <c r="F85" s="34">
        <v>163</v>
      </c>
      <c r="G85" s="34">
        <v>119</v>
      </c>
      <c r="H85" s="35">
        <v>15</v>
      </c>
      <c r="I85" s="32">
        <v>9500</v>
      </c>
      <c r="J85" s="33">
        <f t="shared" si="83"/>
        <v>154.9</v>
      </c>
      <c r="K85" s="33">
        <f t="shared" si="84"/>
        <v>123.9</v>
      </c>
      <c r="L85" s="33">
        <f t="shared" si="85"/>
        <v>31</v>
      </c>
      <c r="M85" s="32">
        <v>120</v>
      </c>
      <c r="N85" s="33">
        <f t="shared" si="86"/>
        <v>2</v>
      </c>
      <c r="O85" s="32">
        <v>3000</v>
      </c>
      <c r="P85" s="33">
        <f t="shared" si="87"/>
        <v>35.7</v>
      </c>
      <c r="Q85" s="32">
        <f t="shared" si="88"/>
        <v>1500</v>
      </c>
      <c r="R85" s="33">
        <f t="shared" si="89"/>
        <v>2.3</v>
      </c>
      <c r="S85" s="32">
        <v>0.8</v>
      </c>
      <c r="T85" s="50">
        <v>144</v>
      </c>
      <c r="U85" s="51">
        <f t="shared" si="90"/>
        <v>19.900000000000034</v>
      </c>
    </row>
    <row r="86" spans="1:21" s="1" customFormat="1" ht="15" customHeight="1">
      <c r="A86" s="24" t="s">
        <v>97</v>
      </c>
      <c r="B86" s="32">
        <f t="shared" si="78"/>
        <v>127.89999999999999</v>
      </c>
      <c r="C86" s="33">
        <f t="shared" si="79"/>
        <v>107.6</v>
      </c>
      <c r="D86" s="33"/>
      <c r="E86" s="33">
        <f t="shared" si="91"/>
        <v>20.299999999999997</v>
      </c>
      <c r="F86" s="34">
        <v>107</v>
      </c>
      <c r="G86" s="34">
        <v>83</v>
      </c>
      <c r="H86" s="35"/>
      <c r="I86" s="32">
        <v>9500</v>
      </c>
      <c r="J86" s="33">
        <f t="shared" si="83"/>
        <v>101.7</v>
      </c>
      <c r="K86" s="33">
        <f t="shared" si="84"/>
        <v>81.4</v>
      </c>
      <c r="L86" s="33">
        <f t="shared" si="85"/>
        <v>20.299999999999997</v>
      </c>
      <c r="M86" s="32">
        <v>120</v>
      </c>
      <c r="N86" s="33">
        <f t="shared" si="86"/>
        <v>1.3</v>
      </c>
      <c r="O86" s="32">
        <v>3000</v>
      </c>
      <c r="P86" s="33">
        <f t="shared" si="87"/>
        <v>24.9</v>
      </c>
      <c r="Q86" s="32">
        <f t="shared" si="88"/>
        <v>1500</v>
      </c>
      <c r="R86" s="33">
        <f t="shared" si="89"/>
        <v>0</v>
      </c>
      <c r="S86" s="32">
        <v>0.8</v>
      </c>
      <c r="T86" s="50">
        <v>101</v>
      </c>
      <c r="U86" s="51">
        <f t="shared" si="90"/>
        <v>6.599999999999994</v>
      </c>
    </row>
    <row r="87" spans="1:21" s="1" customFormat="1" ht="15" customHeight="1">
      <c r="A87" s="24" t="s">
        <v>98</v>
      </c>
      <c r="B87" s="32">
        <f t="shared" si="78"/>
        <v>137.4</v>
      </c>
      <c r="C87" s="33">
        <f t="shared" si="79"/>
        <v>114.4</v>
      </c>
      <c r="D87" s="33"/>
      <c r="E87" s="33">
        <f t="shared" si="91"/>
        <v>23</v>
      </c>
      <c r="F87" s="34">
        <v>121</v>
      </c>
      <c r="G87" s="34">
        <v>64</v>
      </c>
      <c r="H87" s="35">
        <v>11</v>
      </c>
      <c r="I87" s="32">
        <v>9500</v>
      </c>
      <c r="J87" s="33">
        <f t="shared" si="83"/>
        <v>115</v>
      </c>
      <c r="K87" s="33">
        <f t="shared" si="84"/>
        <v>92</v>
      </c>
      <c r="L87" s="33">
        <f t="shared" si="85"/>
        <v>23</v>
      </c>
      <c r="M87" s="32">
        <v>120</v>
      </c>
      <c r="N87" s="33">
        <f t="shared" si="86"/>
        <v>1.5</v>
      </c>
      <c r="O87" s="32">
        <v>3000</v>
      </c>
      <c r="P87" s="33">
        <f t="shared" si="87"/>
        <v>19.2</v>
      </c>
      <c r="Q87" s="32">
        <f t="shared" si="88"/>
        <v>1500</v>
      </c>
      <c r="R87" s="33">
        <f t="shared" si="89"/>
        <v>1.7</v>
      </c>
      <c r="S87" s="32">
        <v>0.8</v>
      </c>
      <c r="T87" s="50">
        <v>93</v>
      </c>
      <c r="U87" s="51">
        <f t="shared" si="90"/>
        <v>21.400000000000006</v>
      </c>
    </row>
    <row r="88" spans="1:256" s="1" customFormat="1" ht="15" customHeight="1">
      <c r="A88" s="28" t="s">
        <v>99</v>
      </c>
      <c r="B88" s="29">
        <f t="shared" si="78"/>
        <v>1291</v>
      </c>
      <c r="C88" s="30">
        <f t="shared" si="79"/>
        <v>1031.6000000000001</v>
      </c>
      <c r="D88" s="30">
        <f aca="true" t="shared" si="92" ref="D88:H88">SUM(D89:D98)</f>
        <v>46</v>
      </c>
      <c r="E88" s="30">
        <f t="shared" si="92"/>
        <v>213.4</v>
      </c>
      <c r="F88" s="31">
        <f t="shared" si="92"/>
        <v>1244</v>
      </c>
      <c r="G88" s="31">
        <f t="shared" si="92"/>
        <v>262</v>
      </c>
      <c r="H88" s="29">
        <f t="shared" si="92"/>
        <v>102</v>
      </c>
      <c r="I88" s="29"/>
      <c r="J88" s="30">
        <f aca="true" t="shared" si="93" ref="J88:L88">SUM(J89:J98)</f>
        <v>1182</v>
      </c>
      <c r="K88" s="30">
        <f t="shared" si="93"/>
        <v>922.6000000000001</v>
      </c>
      <c r="L88" s="30">
        <f t="shared" si="93"/>
        <v>259.4</v>
      </c>
      <c r="M88" s="29"/>
      <c r="N88" s="30">
        <f aca="true" t="shared" si="94" ref="N88:R88">SUM(N89:N98)</f>
        <v>15.100000000000001</v>
      </c>
      <c r="O88" s="32"/>
      <c r="P88" s="30">
        <f t="shared" si="94"/>
        <v>78.6</v>
      </c>
      <c r="Q88" s="29"/>
      <c r="R88" s="30">
        <f t="shared" si="94"/>
        <v>15.3</v>
      </c>
      <c r="S88" s="29"/>
      <c r="T88" s="48">
        <f>SUM(T89:T98)</f>
        <v>850</v>
      </c>
      <c r="U88" s="49">
        <f>SUM(U89:U98)</f>
        <v>181.6</v>
      </c>
      <c r="IR88" s="9"/>
      <c r="IS88" s="9"/>
      <c r="IT88" s="9"/>
      <c r="IU88" s="9"/>
      <c r="IV88" s="9"/>
    </row>
    <row r="89" spans="1:256" s="3" customFormat="1" ht="15" customHeight="1">
      <c r="A89" s="24" t="s">
        <v>26</v>
      </c>
      <c r="B89" s="32">
        <f t="shared" si="78"/>
        <v>148.6</v>
      </c>
      <c r="C89" s="33">
        <f t="shared" si="79"/>
        <v>102.6</v>
      </c>
      <c r="D89" s="33">
        <f>L89</f>
        <v>46</v>
      </c>
      <c r="E89" s="33"/>
      <c r="F89" s="34">
        <v>121</v>
      </c>
      <c r="G89" s="34">
        <v>107</v>
      </c>
      <c r="H89" s="34"/>
      <c r="I89" s="32">
        <v>9500</v>
      </c>
      <c r="J89" s="33">
        <f aca="true" t="shared" si="95" ref="J89:J98">ROUND(F89*I89/10000,1)</f>
        <v>115</v>
      </c>
      <c r="K89" s="33">
        <f aca="true" t="shared" si="96" ref="K89:K98">ROUND(J89*S89,1)</f>
        <v>69</v>
      </c>
      <c r="L89" s="33">
        <f aca="true" t="shared" si="97" ref="L89:L98">J89-K89</f>
        <v>46</v>
      </c>
      <c r="M89" s="32">
        <v>120</v>
      </c>
      <c r="N89" s="33">
        <f aca="true" t="shared" si="98" ref="N89:N98">ROUND(F89*M89/10000,1)</f>
        <v>1.5</v>
      </c>
      <c r="O89" s="32">
        <v>3000</v>
      </c>
      <c r="P89" s="33">
        <f aca="true" t="shared" si="99" ref="P89:P98">ROUND(G89*O89/10000,1)</f>
        <v>32.1</v>
      </c>
      <c r="Q89" s="32">
        <f aca="true" t="shared" si="100" ref="Q89:Q98">O89*0.5</f>
        <v>1500</v>
      </c>
      <c r="R89" s="33">
        <f aca="true" t="shared" si="101" ref="R89:R98">ROUND(H89*Q89/10000,1)</f>
        <v>0</v>
      </c>
      <c r="S89" s="32">
        <v>0.6</v>
      </c>
      <c r="T89" s="50">
        <v>89</v>
      </c>
      <c r="U89" s="51">
        <f aca="true" t="shared" si="102" ref="U89:U98">C89-T89</f>
        <v>13.599999999999994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9"/>
      <c r="IS89" s="9"/>
      <c r="IT89" s="9"/>
      <c r="IU89" s="9"/>
      <c r="IV89" s="9"/>
    </row>
    <row r="90" spans="1:256" s="2" customFormat="1" ht="15" customHeight="1">
      <c r="A90" s="24" t="s">
        <v>100</v>
      </c>
      <c r="B90" s="32">
        <f t="shared" si="78"/>
        <v>199.8</v>
      </c>
      <c r="C90" s="33">
        <f t="shared" si="79"/>
        <v>162.20000000000002</v>
      </c>
      <c r="D90" s="33"/>
      <c r="E90" s="33">
        <f aca="true" t="shared" si="103" ref="E90:E98">L90</f>
        <v>37.599999999999994</v>
      </c>
      <c r="F90" s="34">
        <v>198</v>
      </c>
      <c r="G90" s="34"/>
      <c r="H90" s="34">
        <v>62</v>
      </c>
      <c r="I90" s="32">
        <v>9500</v>
      </c>
      <c r="J90" s="33">
        <f t="shared" si="95"/>
        <v>188.1</v>
      </c>
      <c r="K90" s="33">
        <f t="shared" si="96"/>
        <v>150.5</v>
      </c>
      <c r="L90" s="33">
        <f t="shared" si="97"/>
        <v>37.599999999999994</v>
      </c>
      <c r="M90" s="32">
        <v>120</v>
      </c>
      <c r="N90" s="33">
        <f t="shared" si="98"/>
        <v>2.4</v>
      </c>
      <c r="O90" s="32">
        <v>3000</v>
      </c>
      <c r="P90" s="33">
        <f t="shared" si="99"/>
        <v>0</v>
      </c>
      <c r="Q90" s="32">
        <f t="shared" si="100"/>
        <v>1500</v>
      </c>
      <c r="R90" s="33">
        <f t="shared" si="101"/>
        <v>9.3</v>
      </c>
      <c r="S90" s="32">
        <v>0.8</v>
      </c>
      <c r="T90" s="50">
        <v>120</v>
      </c>
      <c r="U90" s="51">
        <f t="shared" si="102"/>
        <v>42.20000000000002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9"/>
      <c r="IS90" s="9"/>
      <c r="IT90" s="9"/>
      <c r="IU90" s="9"/>
      <c r="IV90" s="9"/>
    </row>
    <row r="91" spans="1:256" s="1" customFormat="1" ht="15" customHeight="1">
      <c r="A91" s="24" t="s">
        <v>101</v>
      </c>
      <c r="B91" s="32">
        <f t="shared" si="78"/>
        <v>214.4</v>
      </c>
      <c r="C91" s="33">
        <f t="shared" si="79"/>
        <v>175.4</v>
      </c>
      <c r="D91" s="33"/>
      <c r="E91" s="33">
        <f t="shared" si="103"/>
        <v>39</v>
      </c>
      <c r="F91" s="34">
        <v>205</v>
      </c>
      <c r="G91" s="34">
        <v>57</v>
      </c>
      <c r="H91" s="34"/>
      <c r="I91" s="32">
        <v>9500</v>
      </c>
      <c r="J91" s="33">
        <f t="shared" si="95"/>
        <v>194.8</v>
      </c>
      <c r="K91" s="33">
        <f t="shared" si="96"/>
        <v>155.8</v>
      </c>
      <c r="L91" s="33">
        <f t="shared" si="97"/>
        <v>39</v>
      </c>
      <c r="M91" s="32">
        <v>120</v>
      </c>
      <c r="N91" s="33">
        <f t="shared" si="98"/>
        <v>2.5</v>
      </c>
      <c r="O91" s="32">
        <v>3000</v>
      </c>
      <c r="P91" s="33">
        <f t="shared" si="99"/>
        <v>17.1</v>
      </c>
      <c r="Q91" s="32">
        <f t="shared" si="100"/>
        <v>1500</v>
      </c>
      <c r="R91" s="33">
        <f t="shared" si="101"/>
        <v>0</v>
      </c>
      <c r="S91" s="32">
        <v>0.8</v>
      </c>
      <c r="T91" s="50">
        <v>141</v>
      </c>
      <c r="U91" s="51">
        <f t="shared" si="102"/>
        <v>34.400000000000006</v>
      </c>
      <c r="V91" s="3"/>
      <c r="W91" s="3"/>
      <c r="IR91" s="9"/>
      <c r="IS91" s="9"/>
      <c r="IT91" s="9"/>
      <c r="IU91" s="9"/>
      <c r="IV91" s="9"/>
    </row>
    <row r="92" spans="1:256" s="1" customFormat="1" ht="15" customHeight="1">
      <c r="A92" s="24" t="s">
        <v>102</v>
      </c>
      <c r="B92" s="32">
        <f t="shared" si="78"/>
        <v>88.5</v>
      </c>
      <c r="C92" s="33">
        <f t="shared" si="79"/>
        <v>71</v>
      </c>
      <c r="D92" s="33"/>
      <c r="E92" s="33">
        <f t="shared" si="103"/>
        <v>17.5</v>
      </c>
      <c r="F92" s="34">
        <v>92</v>
      </c>
      <c r="G92" s="34"/>
      <c r="H92" s="34"/>
      <c r="I92" s="32">
        <v>9500</v>
      </c>
      <c r="J92" s="33">
        <f t="shared" si="95"/>
        <v>87.4</v>
      </c>
      <c r="K92" s="33">
        <f t="shared" si="96"/>
        <v>69.9</v>
      </c>
      <c r="L92" s="33">
        <f t="shared" si="97"/>
        <v>17.5</v>
      </c>
      <c r="M92" s="32">
        <v>120</v>
      </c>
      <c r="N92" s="33">
        <f t="shared" si="98"/>
        <v>1.1</v>
      </c>
      <c r="O92" s="32">
        <v>3000</v>
      </c>
      <c r="P92" s="33">
        <f t="shared" si="99"/>
        <v>0</v>
      </c>
      <c r="Q92" s="32">
        <f t="shared" si="100"/>
        <v>1500</v>
      </c>
      <c r="R92" s="33">
        <f t="shared" si="101"/>
        <v>0</v>
      </c>
      <c r="S92" s="32">
        <v>0.8</v>
      </c>
      <c r="T92" s="50">
        <v>57</v>
      </c>
      <c r="U92" s="51">
        <f t="shared" si="102"/>
        <v>14</v>
      </c>
      <c r="V92" s="2"/>
      <c r="W92" s="2"/>
      <c r="IR92" s="9"/>
      <c r="IS92" s="9"/>
      <c r="IT92" s="9"/>
      <c r="IU92" s="9"/>
      <c r="IV92" s="9"/>
    </row>
    <row r="93" spans="1:256" s="1" customFormat="1" ht="15" customHeight="1">
      <c r="A93" s="24" t="s">
        <v>103</v>
      </c>
      <c r="B93" s="32">
        <f t="shared" si="78"/>
        <v>28.9</v>
      </c>
      <c r="C93" s="33">
        <f t="shared" si="79"/>
        <v>23.2</v>
      </c>
      <c r="D93" s="33"/>
      <c r="E93" s="33">
        <f t="shared" si="103"/>
        <v>5.699999999999999</v>
      </c>
      <c r="F93" s="34">
        <v>30</v>
      </c>
      <c r="G93" s="34"/>
      <c r="H93" s="34"/>
      <c r="I93" s="32">
        <v>9500</v>
      </c>
      <c r="J93" s="33">
        <f t="shared" si="95"/>
        <v>28.5</v>
      </c>
      <c r="K93" s="33">
        <f t="shared" si="96"/>
        <v>22.8</v>
      </c>
      <c r="L93" s="33">
        <f t="shared" si="97"/>
        <v>5.699999999999999</v>
      </c>
      <c r="M93" s="32">
        <v>120</v>
      </c>
      <c r="N93" s="33">
        <f t="shared" si="98"/>
        <v>0.4</v>
      </c>
      <c r="O93" s="32">
        <v>3000</v>
      </c>
      <c r="P93" s="33">
        <f t="shared" si="99"/>
        <v>0</v>
      </c>
      <c r="Q93" s="32">
        <f t="shared" si="100"/>
        <v>1500</v>
      </c>
      <c r="R93" s="33">
        <f t="shared" si="101"/>
        <v>0</v>
      </c>
      <c r="S93" s="32">
        <v>0.8</v>
      </c>
      <c r="T93" s="50">
        <v>14</v>
      </c>
      <c r="U93" s="51">
        <f t="shared" si="102"/>
        <v>9.2</v>
      </c>
      <c r="IR93" s="9"/>
      <c r="IS93" s="9"/>
      <c r="IT93" s="9"/>
      <c r="IU93" s="9"/>
      <c r="IV93" s="9"/>
    </row>
    <row r="94" spans="1:256" s="1" customFormat="1" ht="15" customHeight="1">
      <c r="A94" s="24" t="s">
        <v>104</v>
      </c>
      <c r="B94" s="32">
        <f t="shared" si="78"/>
        <v>26</v>
      </c>
      <c r="C94" s="33">
        <f t="shared" si="79"/>
        <v>20.900000000000002</v>
      </c>
      <c r="D94" s="33"/>
      <c r="E94" s="33">
        <f t="shared" si="103"/>
        <v>5.099999999999998</v>
      </c>
      <c r="F94" s="34">
        <v>27</v>
      </c>
      <c r="G94" s="34"/>
      <c r="H94" s="34"/>
      <c r="I94" s="32">
        <v>9500</v>
      </c>
      <c r="J94" s="33">
        <f t="shared" si="95"/>
        <v>25.7</v>
      </c>
      <c r="K94" s="33">
        <f t="shared" si="96"/>
        <v>20.6</v>
      </c>
      <c r="L94" s="33">
        <f t="shared" si="97"/>
        <v>5.099999999999998</v>
      </c>
      <c r="M94" s="32">
        <v>120</v>
      </c>
      <c r="N94" s="33">
        <f t="shared" si="98"/>
        <v>0.3</v>
      </c>
      <c r="O94" s="32">
        <v>3000</v>
      </c>
      <c r="P94" s="33">
        <f t="shared" si="99"/>
        <v>0</v>
      </c>
      <c r="Q94" s="32">
        <f t="shared" si="100"/>
        <v>1500</v>
      </c>
      <c r="R94" s="33">
        <f t="shared" si="101"/>
        <v>0</v>
      </c>
      <c r="S94" s="32">
        <v>0.8</v>
      </c>
      <c r="T94" s="50">
        <v>19</v>
      </c>
      <c r="U94" s="51">
        <f t="shared" si="102"/>
        <v>1.9000000000000021</v>
      </c>
      <c r="IR94" s="9"/>
      <c r="IS94" s="9"/>
      <c r="IT94" s="9"/>
      <c r="IU94" s="9"/>
      <c r="IV94" s="9"/>
    </row>
    <row r="95" spans="1:256" s="1" customFormat="1" ht="15" customHeight="1">
      <c r="A95" s="24" t="s">
        <v>105</v>
      </c>
      <c r="B95" s="32">
        <f t="shared" si="78"/>
        <v>69.30000000000001</v>
      </c>
      <c r="C95" s="33">
        <f t="shared" si="79"/>
        <v>55.6</v>
      </c>
      <c r="D95" s="33"/>
      <c r="E95" s="33">
        <f t="shared" si="103"/>
        <v>13.700000000000003</v>
      </c>
      <c r="F95" s="34">
        <v>72</v>
      </c>
      <c r="G95" s="34"/>
      <c r="H95" s="34"/>
      <c r="I95" s="32">
        <v>9500</v>
      </c>
      <c r="J95" s="33">
        <f t="shared" si="95"/>
        <v>68.4</v>
      </c>
      <c r="K95" s="33">
        <f t="shared" si="96"/>
        <v>54.7</v>
      </c>
      <c r="L95" s="33">
        <f t="shared" si="97"/>
        <v>13.700000000000003</v>
      </c>
      <c r="M95" s="32">
        <v>120</v>
      </c>
      <c r="N95" s="33">
        <f t="shared" si="98"/>
        <v>0.9</v>
      </c>
      <c r="O95" s="32">
        <v>3000</v>
      </c>
      <c r="P95" s="33">
        <f t="shared" si="99"/>
        <v>0</v>
      </c>
      <c r="Q95" s="32">
        <f t="shared" si="100"/>
        <v>1500</v>
      </c>
      <c r="R95" s="33">
        <f t="shared" si="101"/>
        <v>0</v>
      </c>
      <c r="S95" s="32">
        <v>0.8</v>
      </c>
      <c r="T95" s="50">
        <v>43</v>
      </c>
      <c r="U95" s="51">
        <f t="shared" si="102"/>
        <v>12.600000000000001</v>
      </c>
      <c r="IR95" s="9"/>
      <c r="IS95" s="9"/>
      <c r="IT95" s="9"/>
      <c r="IU95" s="9"/>
      <c r="IV95" s="9"/>
    </row>
    <row r="96" spans="1:256" s="1" customFormat="1" ht="15" customHeight="1">
      <c r="A96" s="24" t="s">
        <v>106</v>
      </c>
      <c r="B96" s="32">
        <f t="shared" si="78"/>
        <v>7.699999999999999</v>
      </c>
      <c r="C96" s="33">
        <f t="shared" si="79"/>
        <v>6.199999999999999</v>
      </c>
      <c r="D96" s="33"/>
      <c r="E96" s="33">
        <f t="shared" si="103"/>
        <v>1.5</v>
      </c>
      <c r="F96" s="34">
        <v>8</v>
      </c>
      <c r="G96" s="34"/>
      <c r="H96" s="34"/>
      <c r="I96" s="32">
        <v>9500</v>
      </c>
      <c r="J96" s="33">
        <f t="shared" si="95"/>
        <v>7.6</v>
      </c>
      <c r="K96" s="33">
        <f t="shared" si="96"/>
        <v>6.1</v>
      </c>
      <c r="L96" s="33">
        <f t="shared" si="97"/>
        <v>1.5</v>
      </c>
      <c r="M96" s="32">
        <v>120</v>
      </c>
      <c r="N96" s="33">
        <f t="shared" si="98"/>
        <v>0.1</v>
      </c>
      <c r="O96" s="32">
        <v>3000</v>
      </c>
      <c r="P96" s="33">
        <f t="shared" si="99"/>
        <v>0</v>
      </c>
      <c r="Q96" s="32">
        <f t="shared" si="100"/>
        <v>1500</v>
      </c>
      <c r="R96" s="33">
        <f t="shared" si="101"/>
        <v>0</v>
      </c>
      <c r="S96" s="32">
        <v>0.8</v>
      </c>
      <c r="T96" s="50">
        <v>14</v>
      </c>
      <c r="U96" s="51">
        <f t="shared" si="102"/>
        <v>-7.800000000000001</v>
      </c>
      <c r="IR96" s="9"/>
      <c r="IS96" s="9"/>
      <c r="IT96" s="9"/>
      <c r="IU96" s="9"/>
      <c r="IV96" s="9"/>
    </row>
    <row r="97" spans="1:256" s="1" customFormat="1" ht="15" customHeight="1">
      <c r="A97" s="24" t="s">
        <v>107</v>
      </c>
      <c r="B97" s="32">
        <f t="shared" si="78"/>
        <v>224.4</v>
      </c>
      <c r="C97" s="33">
        <f t="shared" si="79"/>
        <v>182.2</v>
      </c>
      <c r="D97" s="33"/>
      <c r="E97" s="33">
        <f t="shared" si="103"/>
        <v>42.20000000000002</v>
      </c>
      <c r="F97" s="34">
        <v>222</v>
      </c>
      <c r="G97" s="34">
        <v>36</v>
      </c>
      <c r="H97" s="34"/>
      <c r="I97" s="32">
        <v>9500</v>
      </c>
      <c r="J97" s="33">
        <f t="shared" si="95"/>
        <v>210.9</v>
      </c>
      <c r="K97" s="33">
        <f t="shared" si="96"/>
        <v>168.7</v>
      </c>
      <c r="L97" s="33">
        <f t="shared" si="97"/>
        <v>42.20000000000002</v>
      </c>
      <c r="M97" s="32">
        <v>120</v>
      </c>
      <c r="N97" s="33">
        <f t="shared" si="98"/>
        <v>2.7</v>
      </c>
      <c r="O97" s="32">
        <v>3000</v>
      </c>
      <c r="P97" s="33">
        <f t="shared" si="99"/>
        <v>10.8</v>
      </c>
      <c r="Q97" s="32">
        <f t="shared" si="100"/>
        <v>1500</v>
      </c>
      <c r="R97" s="33">
        <f t="shared" si="101"/>
        <v>0</v>
      </c>
      <c r="S97" s="32">
        <v>0.8</v>
      </c>
      <c r="T97" s="50">
        <v>164</v>
      </c>
      <c r="U97" s="51">
        <f t="shared" si="102"/>
        <v>18.19999999999999</v>
      </c>
      <c r="IR97" s="9"/>
      <c r="IS97" s="9"/>
      <c r="IT97" s="9"/>
      <c r="IU97" s="9"/>
      <c r="IV97" s="9"/>
    </row>
    <row r="98" spans="1:256" s="1" customFormat="1" ht="15" customHeight="1">
      <c r="A98" s="24" t="s">
        <v>108</v>
      </c>
      <c r="B98" s="32">
        <f t="shared" si="78"/>
        <v>283.4</v>
      </c>
      <c r="C98" s="33">
        <f t="shared" si="79"/>
        <v>232.29999999999998</v>
      </c>
      <c r="D98" s="33"/>
      <c r="E98" s="33">
        <f t="shared" si="103"/>
        <v>51.099999999999994</v>
      </c>
      <c r="F98" s="34">
        <v>269</v>
      </c>
      <c r="G98" s="34">
        <v>62</v>
      </c>
      <c r="H98" s="34">
        <v>40</v>
      </c>
      <c r="I98" s="32">
        <v>9500</v>
      </c>
      <c r="J98" s="33">
        <f t="shared" si="95"/>
        <v>255.6</v>
      </c>
      <c r="K98" s="33">
        <f t="shared" si="96"/>
        <v>204.5</v>
      </c>
      <c r="L98" s="33">
        <f t="shared" si="97"/>
        <v>51.099999999999994</v>
      </c>
      <c r="M98" s="32">
        <v>120</v>
      </c>
      <c r="N98" s="33">
        <f t="shared" si="98"/>
        <v>3.2</v>
      </c>
      <c r="O98" s="32">
        <v>3000</v>
      </c>
      <c r="P98" s="33">
        <f t="shared" si="99"/>
        <v>18.6</v>
      </c>
      <c r="Q98" s="32">
        <f t="shared" si="100"/>
        <v>1500</v>
      </c>
      <c r="R98" s="33">
        <f t="shared" si="101"/>
        <v>6</v>
      </c>
      <c r="S98" s="32">
        <v>0.8</v>
      </c>
      <c r="T98" s="50">
        <v>189</v>
      </c>
      <c r="U98" s="51">
        <f t="shared" si="102"/>
        <v>43.29999999999998</v>
      </c>
      <c r="IR98" s="9"/>
      <c r="IS98" s="9"/>
      <c r="IT98" s="9"/>
      <c r="IU98" s="9"/>
      <c r="IV98" s="9"/>
    </row>
    <row r="99" spans="1:256" s="1" customFormat="1" ht="34.5" customHeight="1">
      <c r="A99" s="28" t="s">
        <v>109</v>
      </c>
      <c r="B99" s="29">
        <f t="shared" si="78"/>
        <v>183.4</v>
      </c>
      <c r="C99" s="30">
        <f t="shared" si="79"/>
        <v>150.00000000000003</v>
      </c>
      <c r="D99" s="30">
        <f>L99</f>
        <v>33.39999999999998</v>
      </c>
      <c r="E99" s="33"/>
      <c r="F99" s="29">
        <f aca="true" t="shared" si="104" ref="F99:H99">F100</f>
        <v>176</v>
      </c>
      <c r="G99" s="29">
        <f t="shared" si="104"/>
        <v>26</v>
      </c>
      <c r="H99" s="29">
        <f t="shared" si="104"/>
        <v>42</v>
      </c>
      <c r="I99" s="32"/>
      <c r="J99" s="30">
        <f aca="true" t="shared" si="105" ref="J99:L99">J100</f>
        <v>167.2</v>
      </c>
      <c r="K99" s="30">
        <f t="shared" si="105"/>
        <v>133.8</v>
      </c>
      <c r="L99" s="30">
        <f t="shared" si="105"/>
        <v>33.39999999999998</v>
      </c>
      <c r="M99" s="30"/>
      <c r="N99" s="30">
        <f aca="true" t="shared" si="106" ref="N99:R99">N100</f>
        <v>2.1</v>
      </c>
      <c r="O99" s="32"/>
      <c r="P99" s="30">
        <f t="shared" si="106"/>
        <v>7.8</v>
      </c>
      <c r="Q99" s="30"/>
      <c r="R99" s="30">
        <f t="shared" si="106"/>
        <v>6.3</v>
      </c>
      <c r="S99" s="30"/>
      <c r="T99" s="48">
        <f>T100</f>
        <v>88</v>
      </c>
      <c r="U99" s="49">
        <f>SUM(U100)</f>
        <v>62.00000000000003</v>
      </c>
      <c r="IR99" s="9"/>
      <c r="IS99" s="9"/>
      <c r="IT99" s="9"/>
      <c r="IU99" s="9"/>
      <c r="IV99" s="9"/>
    </row>
    <row r="100" spans="1:256" s="1" customFormat="1" ht="27" customHeight="1">
      <c r="A100" s="24" t="s">
        <v>110</v>
      </c>
      <c r="B100" s="32">
        <f t="shared" si="78"/>
        <v>183.4</v>
      </c>
      <c r="C100" s="33">
        <f t="shared" si="79"/>
        <v>150.00000000000003</v>
      </c>
      <c r="D100" s="33"/>
      <c r="E100" s="33">
        <f>L100</f>
        <v>33.39999999999998</v>
      </c>
      <c r="F100" s="34">
        <v>176</v>
      </c>
      <c r="G100" s="34">
        <v>26</v>
      </c>
      <c r="H100" s="35">
        <v>42</v>
      </c>
      <c r="I100" s="32">
        <v>9500</v>
      </c>
      <c r="J100" s="33">
        <f>ROUND(F100*I100/10000,1)</f>
        <v>167.2</v>
      </c>
      <c r="K100" s="33">
        <f>ROUND(J100*S100,1)</f>
        <v>133.8</v>
      </c>
      <c r="L100" s="33">
        <f>J100-K100</f>
        <v>33.39999999999998</v>
      </c>
      <c r="M100" s="32">
        <v>120</v>
      </c>
      <c r="N100" s="33">
        <f>ROUND(F100*M100/10000,1)</f>
        <v>2.1</v>
      </c>
      <c r="O100" s="32">
        <v>3000</v>
      </c>
      <c r="P100" s="33">
        <f>ROUND(G100*O100/10000,1)</f>
        <v>7.8</v>
      </c>
      <c r="Q100" s="32">
        <f>O100*0.5</f>
        <v>1500</v>
      </c>
      <c r="R100" s="33">
        <f>ROUND(H100*Q100/10000,1)</f>
        <v>6.3</v>
      </c>
      <c r="S100" s="32">
        <v>0.8</v>
      </c>
      <c r="T100" s="56">
        <v>88</v>
      </c>
      <c r="U100" s="51">
        <f>C100-T100</f>
        <v>62.00000000000003</v>
      </c>
      <c r="IR100" s="9"/>
      <c r="IS100" s="9"/>
      <c r="IT100" s="9"/>
      <c r="IU100" s="9"/>
      <c r="IV100" s="9"/>
    </row>
    <row r="101" spans="2:21" ht="15">
      <c r="B101" s="2"/>
      <c r="C101" s="52"/>
      <c r="D101" s="52"/>
      <c r="E101" s="52"/>
      <c r="F101" s="53"/>
      <c r="G101" s="53"/>
      <c r="H101" s="53"/>
      <c r="J101" s="52"/>
      <c r="K101" s="52"/>
      <c r="L101" s="52"/>
      <c r="N101" s="52"/>
      <c r="P101" s="52"/>
      <c r="R101" s="52"/>
      <c r="S101" s="2"/>
      <c r="U101" s="57"/>
    </row>
    <row r="102" spans="2:21" ht="15">
      <c r="B102" s="2"/>
      <c r="C102" s="52"/>
      <c r="D102" s="52"/>
      <c r="E102" s="52"/>
      <c r="F102" s="53"/>
      <c r="G102" s="53"/>
      <c r="H102" s="53"/>
      <c r="J102" s="52"/>
      <c r="K102" s="52"/>
      <c r="L102" s="52"/>
      <c r="N102" s="52"/>
      <c r="P102" s="52"/>
      <c r="R102" s="52"/>
      <c r="S102" s="2"/>
      <c r="U102" s="57"/>
    </row>
    <row r="103" spans="2:21" ht="15">
      <c r="B103" s="2"/>
      <c r="C103" s="52"/>
      <c r="D103" s="52"/>
      <c r="E103" s="52"/>
      <c r="F103" s="53"/>
      <c r="G103" s="53"/>
      <c r="H103" s="53"/>
      <c r="J103" s="52"/>
      <c r="K103" s="52"/>
      <c r="L103" s="52"/>
      <c r="N103" s="52"/>
      <c r="P103" s="52"/>
      <c r="R103" s="52"/>
      <c r="S103" s="2"/>
      <c r="U103" s="57"/>
    </row>
    <row r="104" spans="2:21" ht="15">
      <c r="B104" s="2"/>
      <c r="C104" s="52"/>
      <c r="D104" s="52"/>
      <c r="E104" s="52"/>
      <c r="F104" s="53"/>
      <c r="G104" s="53"/>
      <c r="H104" s="53"/>
      <c r="J104" s="52"/>
      <c r="K104" s="52"/>
      <c r="L104" s="52"/>
      <c r="N104" s="52"/>
      <c r="P104" s="52"/>
      <c r="R104" s="52"/>
      <c r="S104" s="2"/>
      <c r="U104" s="57"/>
    </row>
    <row r="105" spans="2:21" ht="15">
      <c r="B105" s="2"/>
      <c r="C105" s="52"/>
      <c r="D105" s="52"/>
      <c r="E105" s="52"/>
      <c r="F105" s="53"/>
      <c r="G105" s="53"/>
      <c r="H105" s="53"/>
      <c r="J105" s="52"/>
      <c r="K105" s="52"/>
      <c r="L105" s="52"/>
      <c r="N105" s="52"/>
      <c r="P105" s="52"/>
      <c r="R105" s="52"/>
      <c r="S105" s="2"/>
      <c r="U105" s="57"/>
    </row>
    <row r="106" spans="2:21" ht="15">
      <c r="B106" s="2"/>
      <c r="C106" s="52"/>
      <c r="D106" s="52"/>
      <c r="E106" s="52"/>
      <c r="F106" s="53"/>
      <c r="G106" s="53"/>
      <c r="H106" s="53"/>
      <c r="J106" s="52"/>
      <c r="K106" s="52"/>
      <c r="L106" s="52"/>
      <c r="N106" s="52"/>
      <c r="P106" s="52"/>
      <c r="R106" s="52"/>
      <c r="S106" s="2"/>
      <c r="U106" s="57"/>
    </row>
    <row r="107" spans="2:21" ht="15">
      <c r="B107" s="2"/>
      <c r="C107" s="52"/>
      <c r="D107" s="52"/>
      <c r="E107" s="52"/>
      <c r="F107" s="53"/>
      <c r="G107" s="53"/>
      <c r="H107" s="53"/>
      <c r="J107" s="52"/>
      <c r="K107" s="52"/>
      <c r="L107" s="52"/>
      <c r="N107" s="52"/>
      <c r="P107" s="52"/>
      <c r="R107" s="52"/>
      <c r="S107" s="2"/>
      <c r="U107" s="57"/>
    </row>
    <row r="108" spans="2:21" ht="15">
      <c r="B108" s="2"/>
      <c r="C108" s="52"/>
      <c r="D108" s="52"/>
      <c r="E108" s="52"/>
      <c r="F108" s="53"/>
      <c r="G108" s="53"/>
      <c r="H108" s="53"/>
      <c r="J108" s="52"/>
      <c r="K108" s="52"/>
      <c r="L108" s="52"/>
      <c r="N108" s="52"/>
      <c r="P108" s="52"/>
      <c r="R108" s="52"/>
      <c r="S108" s="2"/>
      <c r="U108" s="57"/>
    </row>
    <row r="109" spans="2:21" ht="15">
      <c r="B109" s="2"/>
      <c r="C109" s="52"/>
      <c r="D109" s="52"/>
      <c r="E109" s="52"/>
      <c r="F109" s="53"/>
      <c r="G109" s="53"/>
      <c r="H109" s="53"/>
      <c r="J109" s="52"/>
      <c r="K109" s="52"/>
      <c r="L109" s="52"/>
      <c r="N109" s="52"/>
      <c r="P109" s="52"/>
      <c r="R109" s="52"/>
      <c r="S109" s="2"/>
      <c r="U109" s="57"/>
    </row>
    <row r="110" spans="2:21" ht="15">
      <c r="B110" s="2"/>
      <c r="C110" s="52"/>
      <c r="D110" s="52"/>
      <c r="E110" s="52"/>
      <c r="F110" s="53"/>
      <c r="G110" s="53"/>
      <c r="H110" s="53"/>
      <c r="J110" s="52"/>
      <c r="K110" s="52"/>
      <c r="L110" s="52"/>
      <c r="N110" s="52"/>
      <c r="P110" s="52"/>
      <c r="R110" s="52"/>
      <c r="S110" s="2"/>
      <c r="U110" s="57"/>
    </row>
    <row r="111" spans="2:21" ht="15">
      <c r="B111" s="2"/>
      <c r="C111" s="52"/>
      <c r="D111" s="52"/>
      <c r="E111" s="52"/>
      <c r="F111" s="53"/>
      <c r="G111" s="53"/>
      <c r="H111" s="53"/>
      <c r="J111" s="52"/>
      <c r="K111" s="52"/>
      <c r="L111" s="52"/>
      <c r="N111" s="52"/>
      <c r="P111" s="52"/>
      <c r="R111" s="52"/>
      <c r="S111" s="2"/>
      <c r="U111" s="57"/>
    </row>
    <row r="112" spans="2:21" ht="15">
      <c r="B112" s="2"/>
      <c r="C112" s="52"/>
      <c r="D112" s="52"/>
      <c r="E112" s="52"/>
      <c r="F112" s="53"/>
      <c r="G112" s="53"/>
      <c r="H112" s="53"/>
      <c r="J112" s="52"/>
      <c r="K112" s="52"/>
      <c r="L112" s="52"/>
      <c r="N112" s="52"/>
      <c r="P112" s="52"/>
      <c r="R112" s="52"/>
      <c r="S112" s="2"/>
      <c r="U112" s="57"/>
    </row>
    <row r="113" spans="2:21" ht="15">
      <c r="B113" s="2"/>
      <c r="C113" s="52"/>
      <c r="D113" s="52"/>
      <c r="E113" s="52"/>
      <c r="F113" s="53"/>
      <c r="G113" s="53"/>
      <c r="H113" s="53"/>
      <c r="J113" s="52"/>
      <c r="K113" s="52"/>
      <c r="L113" s="52"/>
      <c r="N113" s="52"/>
      <c r="P113" s="52"/>
      <c r="R113" s="52"/>
      <c r="S113" s="2"/>
      <c r="U113" s="57"/>
    </row>
    <row r="114" spans="2:21" ht="15">
      <c r="B114" s="2"/>
      <c r="C114" s="52"/>
      <c r="D114" s="52"/>
      <c r="E114" s="52"/>
      <c r="F114" s="53"/>
      <c r="G114" s="53"/>
      <c r="H114" s="53"/>
      <c r="J114" s="52"/>
      <c r="K114" s="52"/>
      <c r="L114" s="52"/>
      <c r="N114" s="52"/>
      <c r="P114" s="52"/>
      <c r="R114" s="52"/>
      <c r="S114" s="2"/>
      <c r="U114" s="57"/>
    </row>
    <row r="115" spans="2:21" ht="15">
      <c r="B115" s="2"/>
      <c r="C115" s="52"/>
      <c r="D115" s="52"/>
      <c r="E115" s="52"/>
      <c r="F115" s="53"/>
      <c r="G115" s="53"/>
      <c r="H115" s="53"/>
      <c r="J115" s="52"/>
      <c r="K115" s="52"/>
      <c r="L115" s="52"/>
      <c r="N115" s="52"/>
      <c r="P115" s="52"/>
      <c r="R115" s="52"/>
      <c r="S115" s="2"/>
      <c r="U115" s="57"/>
    </row>
    <row r="116" spans="2:21" ht="15">
      <c r="B116" s="2"/>
      <c r="C116" s="52"/>
      <c r="D116" s="52"/>
      <c r="E116" s="52"/>
      <c r="F116" s="53"/>
      <c r="G116" s="53"/>
      <c r="H116" s="53"/>
      <c r="J116" s="52"/>
      <c r="K116" s="52"/>
      <c r="L116" s="52"/>
      <c r="N116" s="52"/>
      <c r="P116" s="52"/>
      <c r="R116" s="52"/>
      <c r="S116" s="2"/>
      <c r="U116" s="57"/>
    </row>
    <row r="117" spans="2:21" ht="15">
      <c r="B117" s="2"/>
      <c r="C117" s="52"/>
      <c r="D117" s="52"/>
      <c r="E117" s="52"/>
      <c r="F117" s="53"/>
      <c r="G117" s="53"/>
      <c r="H117" s="53"/>
      <c r="J117" s="52"/>
      <c r="K117" s="52"/>
      <c r="L117" s="52"/>
      <c r="N117" s="52"/>
      <c r="P117" s="52"/>
      <c r="R117" s="52"/>
      <c r="S117" s="2"/>
      <c r="U117" s="57"/>
    </row>
    <row r="118" spans="2:21" ht="15">
      <c r="B118" s="2"/>
      <c r="C118" s="52"/>
      <c r="D118" s="52"/>
      <c r="E118" s="52"/>
      <c r="F118" s="53"/>
      <c r="G118" s="53"/>
      <c r="H118" s="53"/>
      <c r="J118" s="52"/>
      <c r="K118" s="52"/>
      <c r="L118" s="52"/>
      <c r="N118" s="52"/>
      <c r="P118" s="52"/>
      <c r="R118" s="52"/>
      <c r="S118" s="2"/>
      <c r="U118" s="57"/>
    </row>
    <row r="119" spans="2:21" ht="15">
      <c r="B119" s="2"/>
      <c r="C119" s="52"/>
      <c r="D119" s="52"/>
      <c r="E119" s="52"/>
      <c r="F119" s="53"/>
      <c r="G119" s="53"/>
      <c r="H119" s="53"/>
      <c r="J119" s="52"/>
      <c r="K119" s="52"/>
      <c r="L119" s="52"/>
      <c r="N119" s="52"/>
      <c r="P119" s="52"/>
      <c r="R119" s="52"/>
      <c r="S119" s="2"/>
      <c r="U119" s="57"/>
    </row>
    <row r="120" spans="2:21" ht="15">
      <c r="B120" s="2"/>
      <c r="C120" s="52"/>
      <c r="D120" s="52"/>
      <c r="E120" s="52"/>
      <c r="F120" s="53"/>
      <c r="G120" s="53"/>
      <c r="H120" s="53"/>
      <c r="J120" s="52"/>
      <c r="K120" s="52"/>
      <c r="L120" s="52"/>
      <c r="N120" s="52"/>
      <c r="P120" s="52"/>
      <c r="R120" s="52"/>
      <c r="S120" s="2"/>
      <c r="U120" s="57"/>
    </row>
    <row r="121" spans="2:21" ht="15">
      <c r="B121" s="2"/>
      <c r="C121" s="52"/>
      <c r="D121" s="52"/>
      <c r="E121" s="52"/>
      <c r="F121" s="53"/>
      <c r="G121" s="53"/>
      <c r="H121" s="53"/>
      <c r="J121" s="52"/>
      <c r="K121" s="52"/>
      <c r="L121" s="52"/>
      <c r="N121" s="52"/>
      <c r="P121" s="52"/>
      <c r="R121" s="52"/>
      <c r="S121" s="2"/>
      <c r="U121" s="57"/>
    </row>
    <row r="122" spans="2:21" ht="15">
      <c r="B122" s="2"/>
      <c r="C122" s="52"/>
      <c r="D122" s="52"/>
      <c r="E122" s="52"/>
      <c r="F122" s="53"/>
      <c r="G122" s="53"/>
      <c r="H122" s="53"/>
      <c r="J122" s="52"/>
      <c r="K122" s="52"/>
      <c r="L122" s="52"/>
      <c r="N122" s="52"/>
      <c r="P122" s="52"/>
      <c r="R122" s="52"/>
      <c r="S122" s="2"/>
      <c r="U122" s="57"/>
    </row>
    <row r="123" spans="2:21" ht="15">
      <c r="B123" s="2"/>
      <c r="C123" s="52"/>
      <c r="D123" s="52"/>
      <c r="E123" s="52"/>
      <c r="F123" s="53"/>
      <c r="G123" s="53"/>
      <c r="H123" s="53"/>
      <c r="J123" s="52"/>
      <c r="K123" s="52"/>
      <c r="L123" s="52"/>
      <c r="N123" s="52"/>
      <c r="P123" s="52"/>
      <c r="R123" s="52"/>
      <c r="S123" s="2"/>
      <c r="U123" s="57"/>
    </row>
    <row r="124" spans="2:21" ht="15">
      <c r="B124" s="2"/>
      <c r="C124" s="52"/>
      <c r="D124" s="52"/>
      <c r="E124" s="52"/>
      <c r="F124" s="53"/>
      <c r="G124" s="53"/>
      <c r="H124" s="53"/>
      <c r="J124" s="52"/>
      <c r="K124" s="52"/>
      <c r="L124" s="52"/>
      <c r="N124" s="52"/>
      <c r="P124" s="52"/>
      <c r="R124" s="52"/>
      <c r="S124" s="2"/>
      <c r="U124" s="57"/>
    </row>
    <row r="125" spans="2:21" ht="15">
      <c r="B125" s="2"/>
      <c r="C125" s="52"/>
      <c r="D125" s="52"/>
      <c r="E125" s="52"/>
      <c r="F125" s="53"/>
      <c r="G125" s="53"/>
      <c r="H125" s="53"/>
      <c r="J125" s="52"/>
      <c r="K125" s="52"/>
      <c r="L125" s="52"/>
      <c r="N125" s="52"/>
      <c r="P125" s="52"/>
      <c r="R125" s="52"/>
      <c r="S125" s="2"/>
      <c r="U125" s="57"/>
    </row>
    <row r="126" spans="2:21" ht="15">
      <c r="B126" s="2"/>
      <c r="C126" s="52"/>
      <c r="D126" s="52"/>
      <c r="E126" s="52"/>
      <c r="F126" s="53"/>
      <c r="G126" s="53"/>
      <c r="H126" s="53"/>
      <c r="J126" s="52"/>
      <c r="K126" s="52"/>
      <c r="L126" s="52"/>
      <c r="N126" s="52"/>
      <c r="P126" s="52"/>
      <c r="R126" s="52"/>
      <c r="S126" s="2"/>
      <c r="U126" s="57"/>
    </row>
    <row r="127" spans="2:21" ht="15">
      <c r="B127" s="2"/>
      <c r="C127" s="52"/>
      <c r="D127" s="52"/>
      <c r="E127" s="52"/>
      <c r="F127" s="53"/>
      <c r="G127" s="53"/>
      <c r="H127" s="53"/>
      <c r="J127" s="52"/>
      <c r="K127" s="52"/>
      <c r="L127" s="52"/>
      <c r="N127" s="52"/>
      <c r="P127" s="52"/>
      <c r="R127" s="52"/>
      <c r="S127" s="2"/>
      <c r="U127" s="57"/>
    </row>
    <row r="128" spans="2:21" ht="15">
      <c r="B128" s="2"/>
      <c r="C128" s="52"/>
      <c r="D128" s="52"/>
      <c r="E128" s="52"/>
      <c r="F128" s="53"/>
      <c r="G128" s="53"/>
      <c r="H128" s="53"/>
      <c r="J128" s="52"/>
      <c r="K128" s="52"/>
      <c r="L128" s="52"/>
      <c r="N128" s="52"/>
      <c r="P128" s="52"/>
      <c r="R128" s="52"/>
      <c r="S128" s="2"/>
      <c r="U128" s="57"/>
    </row>
  </sheetData>
  <sheetProtection/>
  <mergeCells count="28">
    <mergeCell ref="A2:U2"/>
    <mergeCell ref="B4:E4"/>
    <mergeCell ref="F4:H4"/>
    <mergeCell ref="I4:L4"/>
    <mergeCell ref="M4:N4"/>
    <mergeCell ref="O4:P4"/>
    <mergeCell ref="Q4:R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/>
  <pageMargins left="0.94" right="0.59" top="0.67" bottom="0.7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2017-10-31T00:16:11Z</cp:lastPrinted>
  <dcterms:created xsi:type="dcterms:W3CDTF">2016-02-03T01:32:48Z</dcterms:created>
  <dcterms:modified xsi:type="dcterms:W3CDTF">2021-03-30T03:17:46Z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