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04" windowHeight="7835" activeTab="0"/>
  </bookViews>
  <sheets>
    <sheet name="附件1" sheetId="1" r:id="rId1"/>
  </sheets>
  <externalReferences>
    <externalReference r:id="rId4"/>
  </externalReferences>
  <definedNames>
    <definedName name="_xlnm.Print_Titles" localSheetId="0">'附件1'!$3:$3</definedName>
  </definedNames>
  <calcPr fullCalcOnLoad="1"/>
  <oleSize ref="A1:L106"/>
</workbook>
</file>

<file path=xl/sharedStrings.xml><?xml version="1.0" encoding="utf-8"?>
<sst xmlns="http://schemas.openxmlformats.org/spreadsheetml/2006/main" count="113" uniqueCount="106">
  <si>
    <t>附件1</t>
  </si>
  <si>
    <t>2021年普通高中生均公用经费奖补资金安排表</t>
  </si>
  <si>
    <t>市、县（区）名称</t>
  </si>
  <si>
    <t>高中在校生数（人）</t>
  </si>
  <si>
    <t>补助标准（元）</t>
  </si>
  <si>
    <t>补助比例</t>
  </si>
  <si>
    <t>全省高中生均公用经费
（万元）</t>
  </si>
  <si>
    <t>省级奖补资金
（万元）</t>
  </si>
  <si>
    <t>已提前下达资金（万元）</t>
  </si>
  <si>
    <t>本次实际下达资金（万元）</t>
  </si>
  <si>
    <t>福建省</t>
  </si>
  <si>
    <t>福州市</t>
  </si>
  <si>
    <t>市本级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</si>
  <si>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</si>
  <si>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</si>
  <si>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</si>
  <si>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</si>
  <si>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</si>
  <si>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</si>
  <si>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</si>
  <si>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</si>
  <si>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</si>
  <si>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</si>
  <si>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</si>
  <si>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</si>
  <si>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高新区管委会</t>
  </si>
  <si>
    <t>莆田市</t>
  </si>
  <si>
    <t>城厢区</t>
  </si>
  <si>
    <t>涵江区</t>
  </si>
  <si>
    <t>荔城区</t>
  </si>
  <si>
    <t>秀屿区</t>
  </si>
  <si>
    <t>湄洲岛管委会</t>
  </si>
  <si>
    <t>北岸管委会</t>
  </si>
  <si>
    <t>仙游县</t>
  </si>
  <si>
    <t>三明市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</si>
  <si>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</si>
  <si>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</si>
  <si>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</si>
  <si>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</si>
  <si>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</si>
  <si>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</si>
  <si>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</si>
  <si>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</si>
  <si>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</si>
  <si>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</si>
  <si>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</si>
  <si>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</si>
  <si>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</si>
  <si>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</si>
  <si>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</si>
  <si>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</si>
  <si>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</si>
  <si>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</si>
  <si>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</si>
  <si>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</si>
  <si>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</si>
  <si>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</si>
  <si>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泉州台商投资区</t>
  </si>
  <si>
    <t>漳州市</t>
  </si>
  <si>
    <t>芗城区</t>
  </si>
  <si>
    <t>龙文区</t>
  </si>
  <si>
    <t>漳州经济开发区</t>
  </si>
  <si>
    <t>云霄县</t>
  </si>
  <si>
    <t>漳浦县</t>
  </si>
  <si>
    <t>其中：漳州市古雷港经济开发区</t>
  </si>
  <si>
    <t>诏安县</t>
  </si>
  <si>
    <t>长泰区</t>
  </si>
  <si>
    <t>东山县</t>
  </si>
  <si>
    <t>南靖县</t>
  </si>
  <si>
    <t>平和县</t>
  </si>
  <si>
    <t>华安县</t>
  </si>
  <si>
    <t>常山华侨经济开发区</t>
  </si>
  <si>
    <t>龙海区</t>
  </si>
  <si>
    <t>其中：漳州高新技术产业开发区</t>
  </si>
  <si>
    <t>漳州台商投资区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</si>
  <si>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</si>
  <si>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</si>
  <si>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</si>
  <si>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</si>
  <si>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</si>
  <si>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</si>
  <si>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</si>
  <si>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</si>
  <si>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</si>
  <si>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</si>
  <si>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</si>
  <si>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</si>
  <si>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</si>
  <si>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</si>
  <si>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</si>
  <si>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</si>
  <si>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</si>
  <si>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</si>
  <si>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</si>
  <si>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</si>
  <si>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</si>
  <si>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</si>
  <si>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</si>
  <si>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</si>
  <si>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</si>
  <si>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</si>
  <si>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</si>
  <si>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</si>
  <si>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</si>
  <si>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</si>
  <si>
    <t>平潭县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</si>
</sst>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/dd/yy_)"/>
    <numFmt numFmtId="178" formatCode="_(&quot;$&quot;* #,##0_);_(&quot;$&quot;* \(#,##0\);_(&quot;$&quot;* &quot;-&quot;??_);_(@_)"/>
    <numFmt numFmtId="179" formatCode="mmm\ dd\,\ yy"/>
    <numFmt numFmtId="180" formatCode="0.00_ "/>
    <numFmt numFmtId="181" formatCode="0.00_ ;[Red]\-0.00\ "/>
    <numFmt numFmtId="182" formatCode="0_);[Red]\(0\)"/>
    <numFmt numFmtId="183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16"/>
      <name val="黑体"/>
      <family val="3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b/>
      <sz val="10"/>
      <name val="MS Sans Serif"/>
      <family val="2"/>
    </font>
    <font>
      <b/>
      <i/>
      <sz val="16"/>
      <name val="Helv"/>
      <family val="2"/>
    </font>
    <font>
      <sz val="11"/>
      <name val="蹈框"/>
      <family val="0"/>
    </font>
    <font>
      <i/>
      <sz val="10"/>
      <name val="MS Sans Serif"/>
      <family val="2"/>
    </font>
    <font>
      <sz val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3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7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>
      <alignment/>
      <protection/>
    </xf>
    <xf numFmtId="0" fontId="26" fillId="0" borderId="0" applyNumberFormat="0" applyFill="0" applyBorder="0" applyAlignment="0" applyProtection="0"/>
    <xf numFmtId="0" fontId="22" fillId="0" borderId="0">
      <alignment/>
      <protection/>
    </xf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9" fillId="0" borderId="6" applyNumberFormat="0" applyFill="0" applyAlignment="0" applyProtection="0"/>
    <xf numFmtId="0" fontId="14" fillId="10" borderId="0" applyNumberFormat="0" applyBorder="0" applyAlignment="0" applyProtection="0"/>
    <xf numFmtId="0" fontId="18" fillId="11" borderId="7" applyNumberFormat="0" applyAlignment="0" applyProtection="0"/>
    <xf numFmtId="0" fontId="25" fillId="11" borderId="2" applyNumberFormat="0" applyAlignment="0" applyProtection="0"/>
    <xf numFmtId="0" fontId="12" fillId="12" borderId="8" applyNumberFormat="0" applyAlignment="0" applyProtection="0"/>
    <xf numFmtId="0" fontId="7" fillId="4" borderId="0" applyNumberFormat="0" applyBorder="0" applyAlignment="0" applyProtection="0"/>
    <xf numFmtId="0" fontId="14" fillId="13" borderId="0" applyNumberFormat="0" applyBorder="0" applyAlignment="0" applyProtection="0"/>
    <xf numFmtId="0" fontId="28" fillId="0" borderId="9" applyNumberFormat="0" applyFill="0" applyAlignment="0" applyProtection="0"/>
    <xf numFmtId="0" fontId="15" fillId="0" borderId="10" applyNumberFormat="0" applyFill="0" applyAlignment="0" applyProtection="0"/>
    <xf numFmtId="0" fontId="8" fillId="3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14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0" borderId="0">
      <alignment/>
      <protection/>
    </xf>
    <xf numFmtId="0" fontId="14" fillId="24" borderId="0" applyNumberFormat="0" applyBorder="0" applyAlignment="0" applyProtection="0"/>
    <xf numFmtId="0" fontId="20" fillId="0" borderId="0">
      <alignment/>
      <protection/>
    </xf>
    <xf numFmtId="0" fontId="0" fillId="0" borderId="0" applyNumberFormat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23" fillId="11" borderId="0" applyNumberFormat="0" applyBorder="0" applyAlignment="0" applyProtection="0"/>
    <xf numFmtId="0" fontId="31" fillId="0" borderId="0">
      <alignment/>
      <protection/>
    </xf>
    <xf numFmtId="10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>
      <alignment/>
      <protection locked="0"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4" fillId="0" borderId="0">
      <alignment/>
      <protection/>
    </xf>
    <xf numFmtId="0" fontId="30" fillId="0" borderId="0">
      <alignment/>
      <protection/>
    </xf>
    <xf numFmtId="0" fontId="7" fillId="0" borderId="0">
      <alignment vertical="center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 wrapText="1"/>
    </xf>
    <xf numFmtId="181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180" fontId="39" fillId="0" borderId="1" xfId="107" applyNumberFormat="1" applyFont="1" applyFill="1" applyBorder="1" applyAlignment="1">
      <alignment horizontal="center" vertical="center" shrinkToFit="1"/>
      <protection/>
    </xf>
    <xf numFmtId="0" fontId="40" fillId="0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/>
    </xf>
    <xf numFmtId="180" fontId="40" fillId="0" borderId="1" xfId="0" applyNumberFormat="1" applyFont="1" applyFill="1" applyBorder="1" applyAlignment="1">
      <alignment horizontal="center" vertical="center"/>
    </xf>
    <xf numFmtId="181" fontId="40" fillId="0" borderId="1" xfId="0" applyNumberFormat="1" applyFont="1" applyFill="1" applyBorder="1" applyAlignment="1">
      <alignment horizontal="center" vertical="center"/>
    </xf>
    <xf numFmtId="180" fontId="41" fillId="0" borderId="1" xfId="107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/>
    </xf>
    <xf numFmtId="180" fontId="41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183" fontId="40" fillId="0" borderId="1" xfId="0" applyNumberFormat="1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</cellXfs>
  <cellStyles count="9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_Book1_1" xfId="36"/>
    <cellStyle name="解释性文本" xfId="37"/>
    <cellStyle name="ColLevel_7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RowLevel_5" xfId="57"/>
    <cellStyle name="20% - 强调文字颜色 2" xfId="58"/>
    <cellStyle name="40% - 强调文字颜色 2" xfId="59"/>
    <cellStyle name="RowLevel_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??" xfId="72"/>
    <cellStyle name="__builtInF1Style15" xfId="73"/>
    <cellStyle name="_Book1" xfId="74"/>
    <cellStyle name="常规 2" xfId="75"/>
    <cellStyle name="ColLevel_1" xfId="76"/>
    <cellStyle name="常规 3" xfId="77"/>
    <cellStyle name="ColLevel_2" xfId="78"/>
    <cellStyle name="Normal - Style1" xfId="79"/>
    <cellStyle name="ColLevel_3" xfId="80"/>
    <cellStyle name="ColLevel_4" xfId="81"/>
    <cellStyle name="ColLevel_6" xfId="82"/>
    <cellStyle name="Grey" xfId="83"/>
    <cellStyle name="Normal_0105第二套审计报表定稿" xfId="84"/>
    <cellStyle name="Percent [2]" xfId="85"/>
    <cellStyle name="RowLevel_1" xfId="86"/>
    <cellStyle name="RowLevel_2" xfId="87"/>
    <cellStyle name="RowLevel_3" xfId="88"/>
    <cellStyle name="RowLevel_4" xfId="89"/>
    <cellStyle name="襞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 [0]_97MBO" xfId="98"/>
    <cellStyle name="烹拳_97MBO" xfId="99"/>
    <cellStyle name="普通_ 白土" xfId="100"/>
    <cellStyle name="千分位[0]_ 白土" xfId="101"/>
    <cellStyle name="千分位_ 白土" xfId="102"/>
    <cellStyle name="千位[0]_laroux" xfId="103"/>
    <cellStyle name="千位_laroux" xfId="104"/>
    <cellStyle name="钎霖_laroux" xfId="105"/>
    <cellStyle name="样式 1" xfId="106"/>
    <cellStyle name="常规 19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="88" zoomScaleNormal="88" workbookViewId="0" topLeftCell="A1">
      <pane xSplit="1" topLeftCell="B1" activePane="topRight" state="frozen"/>
      <selection pane="topRight" activeCell="L6" sqref="L6"/>
    </sheetView>
  </sheetViews>
  <sheetFormatPr defaultColWidth="9.00390625" defaultRowHeight="14.25"/>
  <cols>
    <col min="1" max="1" width="20.00390625" style="1" customWidth="1"/>
    <col min="2" max="2" width="8.375" style="7" hidden="1" customWidth="1"/>
    <col min="3" max="3" width="5.875" style="8" hidden="1" customWidth="1"/>
    <col min="4" max="4" width="4.75390625" style="8" hidden="1" customWidth="1"/>
    <col min="5" max="5" width="12.125" style="8" customWidth="1"/>
    <col min="6" max="6" width="13.875" style="9" customWidth="1"/>
    <col min="7" max="7" width="14.125" style="8" customWidth="1"/>
    <col min="8" max="8" width="12.625" style="10" customWidth="1"/>
    <col min="9" max="16384" width="9.00390625" style="6" customWidth="1"/>
  </cols>
  <sheetData>
    <row r="1" spans="1:8" s="1" customFormat="1" ht="17.25">
      <c r="A1" s="11" t="s">
        <v>0</v>
      </c>
      <c r="B1" s="7"/>
      <c r="C1" s="8"/>
      <c r="D1" s="8"/>
      <c r="E1" s="8"/>
      <c r="F1" s="9"/>
      <c r="G1" s="8"/>
      <c r="H1" s="10"/>
    </row>
    <row r="2" spans="1:8" s="1" customFormat="1" ht="28.5" customHeight="1">
      <c r="A2" s="12" t="s">
        <v>1</v>
      </c>
      <c r="B2" s="12"/>
      <c r="C2" s="12"/>
      <c r="D2" s="12"/>
      <c r="E2" s="12"/>
      <c r="F2" s="13"/>
      <c r="G2" s="12"/>
      <c r="H2" s="14"/>
    </row>
    <row r="3" spans="1:8" s="2" customFormat="1" ht="52.5" customHeight="1">
      <c r="A3" s="15" t="s">
        <v>2</v>
      </c>
      <c r="B3" s="16" t="s">
        <v>3</v>
      </c>
      <c r="C3" s="17" t="s">
        <v>4</v>
      </c>
      <c r="D3" s="17" t="s">
        <v>5</v>
      </c>
      <c r="E3" s="18" t="s">
        <v>6</v>
      </c>
      <c r="F3" s="19" t="s">
        <v>7</v>
      </c>
      <c r="G3" s="20" t="s">
        <v>8</v>
      </c>
      <c r="H3" s="21" t="s">
        <v>9</v>
      </c>
    </row>
    <row r="4" spans="1:8" s="3" customFormat="1" ht="15">
      <c r="A4" s="22" t="s">
        <v>10</v>
      </c>
      <c r="B4" s="23">
        <f aca="true" t="shared" si="0" ref="B4:H4">B5+B20+B29+B41+B55+B73+B85+B94+B105</f>
        <v>519070</v>
      </c>
      <c r="C4" s="24"/>
      <c r="D4" s="24"/>
      <c r="E4" s="24">
        <f>E5+E20+E29+E41+E55+E73+E85+E94+E105</f>
        <v>51906.99999999999</v>
      </c>
      <c r="F4" s="25">
        <f t="shared" si="0"/>
        <v>28775.1</v>
      </c>
      <c r="G4" s="25">
        <f t="shared" si="0"/>
        <v>25290</v>
      </c>
      <c r="H4" s="26">
        <f t="shared" si="0"/>
        <v>3485.1</v>
      </c>
    </row>
    <row r="5" spans="1:8" s="3" customFormat="1" ht="15">
      <c r="A5" s="22" t="s">
        <v>11</v>
      </c>
      <c r="B5" s="23">
        <f aca="true" t="shared" si="1" ref="B5:H5">SUM(B6:B19)</f>
        <v>94668</v>
      </c>
      <c r="C5" s="24"/>
      <c r="D5" s="24"/>
      <c r="E5" s="24">
        <f t="shared" si="1"/>
        <v>9466.800000000001</v>
      </c>
      <c r="F5" s="25">
        <f t="shared" si="1"/>
        <v>4153.14</v>
      </c>
      <c r="G5" s="25">
        <f t="shared" si="1"/>
        <v>3581</v>
      </c>
      <c r="H5" s="26">
        <f t="shared" si="1"/>
        <v>572.1400000000001</v>
      </c>
    </row>
    <row r="6" spans="1:8" s="4" customFormat="1" ht="15">
      <c r="A6" s="27" t="s">
        <v>12</v>
      </c>
      <c r="B6" s="28">
        <v>26458</v>
      </c>
      <c r="C6" s="29">
        <v>1000</v>
      </c>
      <c r="D6" s="30">
        <v>0.3</v>
      </c>
      <c r="E6" s="30">
        <f aca="true" t="shared" si="2" ref="E6:E19">ROUND(B6*C6/10000,2)</f>
        <v>2645.8</v>
      </c>
      <c r="F6" s="31">
        <f aca="true" t="shared" si="3" ref="F6:F19">ROUND(C6*B6*D6/10000,2)</f>
        <v>793.74</v>
      </c>
      <c r="G6" s="32">
        <v>704</v>
      </c>
      <c r="H6" s="33">
        <f aca="true" t="shared" si="4" ref="H6:H19">F6-G6</f>
        <v>89.74000000000001</v>
      </c>
    </row>
    <row r="7" spans="1:8" s="4" customFormat="1" ht="15">
      <c r="A7" s="27" t="s">
        <v>13</v>
      </c>
      <c r="B7" s="28">
        <f>17360-16498</f>
        <v>862</v>
      </c>
      <c r="C7" s="29">
        <v>1000</v>
      </c>
      <c r="D7" s="30">
        <v>0.3</v>
      </c>
      <c r="E7" s="30">
        <f t="shared" si="2"/>
        <v>86.2</v>
      </c>
      <c r="F7" s="31">
        <f t="shared" si="3"/>
        <v>25.86</v>
      </c>
      <c r="G7" s="32">
        <v>23</v>
      </c>
      <c r="H7" s="33">
        <f t="shared" si="4"/>
        <v>2.8599999999999994</v>
      </c>
    </row>
    <row r="8" spans="1:8" s="4" customFormat="1" ht="15">
      <c r="A8" s="27" t="s">
        <v>14</v>
      </c>
      <c r="B8" s="28">
        <f>6804-5645</f>
        <v>1159</v>
      </c>
      <c r="C8" s="29">
        <v>1000</v>
      </c>
      <c r="D8" s="30">
        <v>0.3</v>
      </c>
      <c r="E8" s="30">
        <f t="shared" si="2"/>
        <v>115.9</v>
      </c>
      <c r="F8" s="31">
        <f t="shared" si="3"/>
        <v>34.77</v>
      </c>
      <c r="G8" s="32">
        <v>31</v>
      </c>
      <c r="H8" s="33">
        <f t="shared" si="4"/>
        <v>3.770000000000003</v>
      </c>
    </row>
    <row r="9" spans="1:8" s="4" customFormat="1" ht="15">
      <c r="A9" s="27" t="s">
        <v>15</v>
      </c>
      <c r="B9" s="28">
        <f>9182-6950</f>
        <v>2232</v>
      </c>
      <c r="C9" s="29">
        <v>1000</v>
      </c>
      <c r="D9" s="30">
        <v>0.3</v>
      </c>
      <c r="E9" s="30">
        <f t="shared" si="2"/>
        <v>223.2</v>
      </c>
      <c r="F9" s="31">
        <f t="shared" si="3"/>
        <v>66.96</v>
      </c>
      <c r="G9" s="32">
        <v>60</v>
      </c>
      <c r="H9" s="33">
        <f t="shared" si="4"/>
        <v>6.959999999999994</v>
      </c>
    </row>
    <row r="10" spans="1:8" s="4" customFormat="1" ht="15">
      <c r="A10" s="27" t="s">
        <v>16</v>
      </c>
      <c r="B10" s="28">
        <v>3589</v>
      </c>
      <c r="C10" s="29">
        <v>1000</v>
      </c>
      <c r="D10" s="30">
        <v>0.3</v>
      </c>
      <c r="E10" s="30">
        <f t="shared" si="2"/>
        <v>358.9</v>
      </c>
      <c r="F10" s="31">
        <f t="shared" si="3"/>
        <v>107.67</v>
      </c>
      <c r="G10" s="32">
        <v>94</v>
      </c>
      <c r="H10" s="33">
        <f t="shared" si="4"/>
        <v>13.670000000000002</v>
      </c>
    </row>
    <row r="11" spans="1:8" s="4" customFormat="1" ht="15">
      <c r="A11" s="27" t="s">
        <v>17</v>
      </c>
      <c r="B11" s="28">
        <f>5018-1870</f>
        <v>3148</v>
      </c>
      <c r="C11" s="29">
        <v>1000</v>
      </c>
      <c r="D11" s="30">
        <v>0.3</v>
      </c>
      <c r="E11" s="30">
        <f t="shared" si="2"/>
        <v>314.8</v>
      </c>
      <c r="F11" s="31">
        <f t="shared" si="3"/>
        <v>94.44</v>
      </c>
      <c r="G11" s="32">
        <v>84</v>
      </c>
      <c r="H11" s="33">
        <f t="shared" si="4"/>
        <v>10.439999999999998</v>
      </c>
    </row>
    <row r="12" spans="1:8" s="4" customFormat="1" ht="15">
      <c r="A12" s="27" t="s">
        <v>18</v>
      </c>
      <c r="B12" s="28">
        <v>6300</v>
      </c>
      <c r="C12" s="29">
        <v>1000</v>
      </c>
      <c r="D12" s="30">
        <v>0.5</v>
      </c>
      <c r="E12" s="30">
        <f t="shared" si="2"/>
        <v>630</v>
      </c>
      <c r="F12" s="31">
        <f t="shared" si="3"/>
        <v>315</v>
      </c>
      <c r="G12" s="32">
        <v>273</v>
      </c>
      <c r="H12" s="33">
        <f t="shared" si="4"/>
        <v>42</v>
      </c>
    </row>
    <row r="13" spans="1:8" s="4" customFormat="1" ht="15">
      <c r="A13" s="27" t="s">
        <v>19</v>
      </c>
      <c r="B13" s="28">
        <v>8357</v>
      </c>
      <c r="C13" s="29">
        <v>1000</v>
      </c>
      <c r="D13" s="30">
        <v>0.5</v>
      </c>
      <c r="E13" s="30">
        <f t="shared" si="2"/>
        <v>835.7</v>
      </c>
      <c r="F13" s="31">
        <f t="shared" si="3"/>
        <v>417.85</v>
      </c>
      <c r="G13" s="32">
        <v>358</v>
      </c>
      <c r="H13" s="33">
        <f t="shared" si="4"/>
        <v>59.85000000000002</v>
      </c>
    </row>
    <row r="14" spans="1:8" s="4" customFormat="1" ht="15">
      <c r="A14" s="27" t="s">
        <v>20</v>
      </c>
      <c r="B14" s="28">
        <v>2893</v>
      </c>
      <c r="C14" s="29">
        <v>1000</v>
      </c>
      <c r="D14" s="30">
        <v>0.5</v>
      </c>
      <c r="E14" s="30">
        <f t="shared" si="2"/>
        <v>289.3</v>
      </c>
      <c r="F14" s="31">
        <f t="shared" si="3"/>
        <v>144.65</v>
      </c>
      <c r="G14" s="32">
        <v>128</v>
      </c>
      <c r="H14" s="33">
        <f t="shared" si="4"/>
        <v>16.650000000000006</v>
      </c>
    </row>
    <row r="15" spans="1:8" s="4" customFormat="1" ht="15">
      <c r="A15" s="27" t="s">
        <v>21</v>
      </c>
      <c r="B15" s="28">
        <v>4061</v>
      </c>
      <c r="C15" s="29">
        <v>1000</v>
      </c>
      <c r="D15" s="30">
        <v>0.7</v>
      </c>
      <c r="E15" s="30">
        <f t="shared" si="2"/>
        <v>406.1</v>
      </c>
      <c r="F15" s="31">
        <f t="shared" si="3"/>
        <v>284.27</v>
      </c>
      <c r="G15" s="32">
        <v>248</v>
      </c>
      <c r="H15" s="33">
        <f t="shared" si="4"/>
        <v>36.26999999999998</v>
      </c>
    </row>
    <row r="16" spans="1:8" s="4" customFormat="1" ht="15">
      <c r="A16" s="27" t="s">
        <v>22</v>
      </c>
      <c r="B16" s="28">
        <v>4374</v>
      </c>
      <c r="C16" s="29">
        <v>1000</v>
      </c>
      <c r="D16" s="30">
        <v>0.7</v>
      </c>
      <c r="E16" s="30">
        <f t="shared" si="2"/>
        <v>437.4</v>
      </c>
      <c r="F16" s="31">
        <f t="shared" si="3"/>
        <v>306.18</v>
      </c>
      <c r="G16" s="32">
        <v>264</v>
      </c>
      <c r="H16" s="33">
        <f t="shared" si="4"/>
        <v>42.18000000000001</v>
      </c>
    </row>
    <row r="17" spans="1:8" s="4" customFormat="1" ht="15">
      <c r="A17" s="27" t="s">
        <v>23</v>
      </c>
      <c r="B17" s="28">
        <v>19849</v>
      </c>
      <c r="C17" s="29">
        <v>1000</v>
      </c>
      <c r="D17" s="30">
        <v>0.5</v>
      </c>
      <c r="E17" s="30">
        <f t="shared" si="2"/>
        <v>1984.9</v>
      </c>
      <c r="F17" s="31">
        <f t="shared" si="3"/>
        <v>992.45</v>
      </c>
      <c r="G17" s="32">
        <v>841</v>
      </c>
      <c r="H17" s="33">
        <f t="shared" si="4"/>
        <v>151.45000000000005</v>
      </c>
    </row>
    <row r="18" spans="1:8" s="4" customFormat="1" ht="15">
      <c r="A18" s="27" t="s">
        <v>24</v>
      </c>
      <c r="B18" s="28">
        <v>9946</v>
      </c>
      <c r="C18" s="29">
        <v>1000</v>
      </c>
      <c r="D18" s="30">
        <v>0.5</v>
      </c>
      <c r="E18" s="30">
        <f t="shared" si="2"/>
        <v>994.6</v>
      </c>
      <c r="F18" s="31">
        <f t="shared" si="3"/>
        <v>497.3</v>
      </c>
      <c r="G18" s="32">
        <v>408</v>
      </c>
      <c r="H18" s="33">
        <f t="shared" si="4"/>
        <v>89.30000000000001</v>
      </c>
    </row>
    <row r="19" spans="1:8" s="4" customFormat="1" ht="15">
      <c r="A19" s="34" t="s">
        <v>25</v>
      </c>
      <c r="B19" s="28">
        <v>1440</v>
      </c>
      <c r="C19" s="29">
        <v>1000</v>
      </c>
      <c r="D19" s="30">
        <v>0.5</v>
      </c>
      <c r="E19" s="30">
        <f t="shared" si="2"/>
        <v>144</v>
      </c>
      <c r="F19" s="31">
        <f t="shared" si="3"/>
        <v>72</v>
      </c>
      <c r="G19" s="32">
        <v>65</v>
      </c>
      <c r="H19" s="33">
        <f t="shared" si="4"/>
        <v>7</v>
      </c>
    </row>
    <row r="20" spans="1:8" s="4" customFormat="1" ht="15">
      <c r="A20" s="22" t="s">
        <v>26</v>
      </c>
      <c r="B20" s="23">
        <f aca="true" t="shared" si="5" ref="B20:H20">SUM(B21:B28)</f>
        <v>59933</v>
      </c>
      <c r="C20" s="23"/>
      <c r="D20" s="23"/>
      <c r="E20" s="24">
        <f t="shared" si="5"/>
        <v>5993.299999999999</v>
      </c>
      <c r="F20" s="24">
        <f t="shared" si="5"/>
        <v>3312.0899999999997</v>
      </c>
      <c r="G20" s="24">
        <f t="shared" si="5"/>
        <v>2789</v>
      </c>
      <c r="H20" s="26">
        <f t="shared" si="5"/>
        <v>523.0899999999999</v>
      </c>
    </row>
    <row r="21" spans="1:8" s="4" customFormat="1" ht="15">
      <c r="A21" s="27" t="s">
        <v>12</v>
      </c>
      <c r="B21" s="28">
        <v>5937</v>
      </c>
      <c r="C21" s="29">
        <v>1000</v>
      </c>
      <c r="D21" s="30">
        <v>0.5</v>
      </c>
      <c r="E21" s="30">
        <f aca="true" t="shared" si="6" ref="E21:E28">ROUND(B21*C21/10000,2)</f>
        <v>593.7</v>
      </c>
      <c r="F21" s="31">
        <f aca="true" t="shared" si="7" ref="F21:F28">ROUND(C21*B21*D21/10000,2)</f>
        <v>296.85</v>
      </c>
      <c r="G21" s="32">
        <v>267</v>
      </c>
      <c r="H21" s="33">
        <f aca="true" t="shared" si="8" ref="H21:H28">F21-G21</f>
        <v>29.850000000000023</v>
      </c>
    </row>
    <row r="22" spans="1:8" s="4" customFormat="1" ht="15">
      <c r="A22" s="27" t="s">
        <v>27</v>
      </c>
      <c r="B22" s="28">
        <v>7266</v>
      </c>
      <c r="C22" s="29">
        <v>1000</v>
      </c>
      <c r="D22" s="30">
        <v>0.5</v>
      </c>
      <c r="E22" s="30">
        <f t="shared" si="6"/>
        <v>726.6</v>
      </c>
      <c r="F22" s="31">
        <f t="shared" si="7"/>
        <v>363.3</v>
      </c>
      <c r="G22" s="32">
        <v>311</v>
      </c>
      <c r="H22" s="33">
        <f t="shared" si="8"/>
        <v>52.30000000000001</v>
      </c>
    </row>
    <row r="23" spans="1:8" s="4" customFormat="1" ht="15">
      <c r="A23" s="27" t="s">
        <v>28</v>
      </c>
      <c r="B23" s="28">
        <v>7862</v>
      </c>
      <c r="C23" s="29">
        <v>1000</v>
      </c>
      <c r="D23" s="30">
        <v>0.5</v>
      </c>
      <c r="E23" s="30">
        <f t="shared" si="6"/>
        <v>786.2</v>
      </c>
      <c r="F23" s="31">
        <f t="shared" si="7"/>
        <v>393.1</v>
      </c>
      <c r="G23" s="32">
        <v>336</v>
      </c>
      <c r="H23" s="33">
        <f t="shared" si="8"/>
        <v>57.10000000000002</v>
      </c>
    </row>
    <row r="24" spans="1:8" s="4" customFormat="1" ht="15">
      <c r="A24" s="27" t="s">
        <v>29</v>
      </c>
      <c r="B24" s="28">
        <v>10513</v>
      </c>
      <c r="C24" s="29">
        <v>1000</v>
      </c>
      <c r="D24" s="30">
        <v>0.5</v>
      </c>
      <c r="E24" s="30">
        <f t="shared" si="6"/>
        <v>1051.3</v>
      </c>
      <c r="F24" s="31">
        <f t="shared" si="7"/>
        <v>525.65</v>
      </c>
      <c r="G24" s="32">
        <v>445</v>
      </c>
      <c r="H24" s="33">
        <f t="shared" si="8"/>
        <v>80.64999999999998</v>
      </c>
    </row>
    <row r="25" spans="1:8" s="4" customFormat="1" ht="15">
      <c r="A25" s="27" t="s">
        <v>30</v>
      </c>
      <c r="B25" s="28">
        <v>10656</v>
      </c>
      <c r="C25" s="29">
        <v>1000</v>
      </c>
      <c r="D25" s="30">
        <v>0.5</v>
      </c>
      <c r="E25" s="30">
        <f t="shared" si="6"/>
        <v>1065.6</v>
      </c>
      <c r="F25" s="31">
        <f t="shared" si="7"/>
        <v>532.8</v>
      </c>
      <c r="G25" s="32">
        <v>442</v>
      </c>
      <c r="H25" s="33">
        <f t="shared" si="8"/>
        <v>90.79999999999995</v>
      </c>
    </row>
    <row r="26" spans="1:8" s="4" customFormat="1" ht="15">
      <c r="A26" s="27" t="s">
        <v>31</v>
      </c>
      <c r="B26" s="28">
        <v>690</v>
      </c>
      <c r="C26" s="29">
        <v>1000</v>
      </c>
      <c r="D26" s="30">
        <v>0.5</v>
      </c>
      <c r="E26" s="30">
        <f t="shared" si="6"/>
        <v>69</v>
      </c>
      <c r="F26" s="31">
        <f t="shared" si="7"/>
        <v>34.5</v>
      </c>
      <c r="G26" s="32">
        <v>29</v>
      </c>
      <c r="H26" s="33">
        <f t="shared" si="8"/>
        <v>5.5</v>
      </c>
    </row>
    <row r="27" spans="1:8" s="3" customFormat="1" ht="15">
      <c r="A27" s="27" t="s">
        <v>32</v>
      </c>
      <c r="B27" s="28">
        <v>1237</v>
      </c>
      <c r="C27" s="29">
        <v>1000</v>
      </c>
      <c r="D27" s="30">
        <v>0.5</v>
      </c>
      <c r="E27" s="30">
        <f t="shared" si="6"/>
        <v>123.7</v>
      </c>
      <c r="F27" s="31">
        <f t="shared" si="7"/>
        <v>61.85</v>
      </c>
      <c r="G27" s="32">
        <v>47</v>
      </c>
      <c r="H27" s="33">
        <f t="shared" si="8"/>
        <v>14.850000000000001</v>
      </c>
    </row>
    <row r="28" spans="1:8" s="4" customFormat="1" ht="15">
      <c r="A28" s="27" t="s">
        <v>33</v>
      </c>
      <c r="B28" s="28">
        <v>15772</v>
      </c>
      <c r="C28" s="29">
        <v>1000</v>
      </c>
      <c r="D28" s="30">
        <v>0.7</v>
      </c>
      <c r="E28" s="30">
        <f t="shared" si="6"/>
        <v>1577.2</v>
      </c>
      <c r="F28" s="31">
        <f t="shared" si="7"/>
        <v>1104.04</v>
      </c>
      <c r="G28" s="32">
        <v>912</v>
      </c>
      <c r="H28" s="33">
        <f t="shared" si="8"/>
        <v>192.03999999999996</v>
      </c>
    </row>
    <row r="29" spans="1:8" s="4" customFormat="1" ht="15">
      <c r="A29" s="22" t="s">
        <v>34</v>
      </c>
      <c r="B29" s="23">
        <f aca="true" t="shared" si="9" ref="B29:H29">SUM(B30:B40)</f>
        <v>42318</v>
      </c>
      <c r="C29" s="29"/>
      <c r="D29" s="24"/>
      <c r="E29" s="24">
        <f t="shared" si="9"/>
        <v>4231.8</v>
      </c>
      <c r="F29" s="25">
        <f t="shared" si="9"/>
        <v>2711.42</v>
      </c>
      <c r="G29" s="25">
        <f t="shared" si="9"/>
        <v>2438</v>
      </c>
      <c r="H29" s="26">
        <f t="shared" si="9"/>
        <v>273.41999999999996</v>
      </c>
    </row>
    <row r="30" spans="1:8" s="4" customFormat="1" ht="15">
      <c r="A30" s="27" t="s">
        <v>12</v>
      </c>
      <c r="B30" s="28">
        <v>6959</v>
      </c>
      <c r="C30" s="29">
        <v>1000</v>
      </c>
      <c r="D30" s="30">
        <v>0.5</v>
      </c>
      <c r="E30" s="30">
        <f aca="true" t="shared" si="10" ref="E30:E40">ROUND(B30*C30/10000,2)</f>
        <v>695.9</v>
      </c>
      <c r="F30" s="31">
        <f aca="true" t="shared" si="11" ref="F30:F40">ROUND(C30*B30*D30/10000,2)</f>
        <v>347.95</v>
      </c>
      <c r="G30" s="32">
        <v>311</v>
      </c>
      <c r="H30" s="33">
        <f aca="true" t="shared" si="12" ref="H30:H40">F30-G30</f>
        <v>36.94999999999999</v>
      </c>
    </row>
    <row r="31" spans="1:8" s="4" customFormat="1" ht="15">
      <c r="A31" s="27" t="s">
        <v>35</v>
      </c>
      <c r="B31" s="28">
        <v>1320</v>
      </c>
      <c r="C31" s="29">
        <v>1000</v>
      </c>
      <c r="D31" s="30">
        <v>0.7</v>
      </c>
      <c r="E31" s="30">
        <f t="shared" si="10"/>
        <v>132</v>
      </c>
      <c r="F31" s="31">
        <f>ROUND(C31*B31*D31/10000,2)+0.6</f>
        <v>93</v>
      </c>
      <c r="G31" s="32">
        <v>93</v>
      </c>
      <c r="H31" s="33">
        <f t="shared" si="12"/>
        <v>0</v>
      </c>
    </row>
    <row r="32" spans="1:8" s="4" customFormat="1" ht="15">
      <c r="A32" s="27" t="s">
        <v>36</v>
      </c>
      <c r="B32" s="28">
        <v>2092</v>
      </c>
      <c r="C32" s="29">
        <v>1000</v>
      </c>
      <c r="D32" s="30">
        <v>0.7</v>
      </c>
      <c r="E32" s="30">
        <f t="shared" si="10"/>
        <v>209.2</v>
      </c>
      <c r="F32" s="31">
        <f t="shared" si="11"/>
        <v>146.44</v>
      </c>
      <c r="G32" s="32">
        <v>132</v>
      </c>
      <c r="H32" s="33">
        <f t="shared" si="12"/>
        <v>14.439999999999998</v>
      </c>
    </row>
    <row r="33" spans="1:8" s="4" customFormat="1" ht="15">
      <c r="A33" s="27" t="s">
        <v>37</v>
      </c>
      <c r="B33" s="28">
        <v>5457</v>
      </c>
      <c r="C33" s="29">
        <v>1000</v>
      </c>
      <c r="D33" s="30">
        <v>0.7</v>
      </c>
      <c r="E33" s="30">
        <f t="shared" si="10"/>
        <v>545.7</v>
      </c>
      <c r="F33" s="31">
        <f t="shared" si="11"/>
        <v>381.99</v>
      </c>
      <c r="G33" s="32">
        <v>352</v>
      </c>
      <c r="H33" s="33">
        <f t="shared" si="12"/>
        <v>29.99000000000001</v>
      </c>
    </row>
    <row r="34" spans="1:8" s="4" customFormat="1" ht="15">
      <c r="A34" s="27" t="s">
        <v>38</v>
      </c>
      <c r="B34" s="28">
        <v>4885</v>
      </c>
      <c r="C34" s="29">
        <v>1000</v>
      </c>
      <c r="D34" s="30">
        <v>0.7</v>
      </c>
      <c r="E34" s="30">
        <f t="shared" si="10"/>
        <v>488.5</v>
      </c>
      <c r="F34" s="31">
        <f t="shared" si="11"/>
        <v>341.95</v>
      </c>
      <c r="G34" s="32">
        <v>290</v>
      </c>
      <c r="H34" s="33">
        <f t="shared" si="12"/>
        <v>51.94999999999999</v>
      </c>
    </row>
    <row r="35" spans="1:8" s="4" customFormat="1" ht="15">
      <c r="A35" s="27" t="s">
        <v>39</v>
      </c>
      <c r="B35" s="28">
        <v>4679</v>
      </c>
      <c r="C35" s="29">
        <v>1000</v>
      </c>
      <c r="D35" s="30">
        <v>0.7</v>
      </c>
      <c r="E35" s="30">
        <f t="shared" si="10"/>
        <v>467.9</v>
      </c>
      <c r="F35" s="31">
        <f t="shared" si="11"/>
        <v>327.53</v>
      </c>
      <c r="G35" s="32">
        <v>304</v>
      </c>
      <c r="H35" s="33">
        <f t="shared" si="12"/>
        <v>23.529999999999973</v>
      </c>
    </row>
    <row r="36" spans="1:8" s="4" customFormat="1" ht="15">
      <c r="A36" s="27" t="s">
        <v>40</v>
      </c>
      <c r="B36" s="28">
        <v>4915</v>
      </c>
      <c r="C36" s="29">
        <v>1000</v>
      </c>
      <c r="D36" s="30">
        <v>0.7</v>
      </c>
      <c r="E36" s="30">
        <f t="shared" si="10"/>
        <v>491.5</v>
      </c>
      <c r="F36" s="31">
        <f t="shared" si="11"/>
        <v>344.05</v>
      </c>
      <c r="G36" s="32">
        <v>295</v>
      </c>
      <c r="H36" s="33">
        <f t="shared" si="12"/>
        <v>49.05000000000001</v>
      </c>
    </row>
    <row r="37" spans="1:8" s="3" customFormat="1" ht="15">
      <c r="A37" s="27" t="s">
        <v>41</v>
      </c>
      <c r="B37" s="28">
        <v>2743</v>
      </c>
      <c r="C37" s="29">
        <v>1000</v>
      </c>
      <c r="D37" s="30">
        <v>0.7</v>
      </c>
      <c r="E37" s="30">
        <f t="shared" si="10"/>
        <v>274.3</v>
      </c>
      <c r="F37" s="31">
        <f t="shared" si="11"/>
        <v>192.01</v>
      </c>
      <c r="G37" s="32">
        <v>177</v>
      </c>
      <c r="H37" s="33">
        <f t="shared" si="12"/>
        <v>15.009999999999991</v>
      </c>
    </row>
    <row r="38" spans="1:8" s="4" customFormat="1" ht="15">
      <c r="A38" s="27" t="s">
        <v>42</v>
      </c>
      <c r="B38" s="28">
        <v>1807</v>
      </c>
      <c r="C38" s="29">
        <v>1000</v>
      </c>
      <c r="D38" s="30">
        <v>0.7</v>
      </c>
      <c r="E38" s="30">
        <f t="shared" si="10"/>
        <v>180.7</v>
      </c>
      <c r="F38" s="31">
        <f t="shared" si="11"/>
        <v>126.49</v>
      </c>
      <c r="G38" s="32">
        <v>114</v>
      </c>
      <c r="H38" s="33">
        <f t="shared" si="12"/>
        <v>12.489999999999995</v>
      </c>
    </row>
    <row r="39" spans="1:8" s="4" customFormat="1" ht="15">
      <c r="A39" s="27" t="s">
        <v>43</v>
      </c>
      <c r="B39" s="28">
        <v>1848</v>
      </c>
      <c r="C39" s="29">
        <v>1000</v>
      </c>
      <c r="D39" s="30">
        <v>0.7</v>
      </c>
      <c r="E39" s="30">
        <f t="shared" si="10"/>
        <v>184.8</v>
      </c>
      <c r="F39" s="31">
        <f t="shared" si="11"/>
        <v>129.36</v>
      </c>
      <c r="G39" s="32">
        <v>112</v>
      </c>
      <c r="H39" s="33">
        <f t="shared" si="12"/>
        <v>17.360000000000014</v>
      </c>
    </row>
    <row r="40" spans="1:8" s="4" customFormat="1" ht="15">
      <c r="A40" s="27" t="s">
        <v>44</v>
      </c>
      <c r="B40" s="28">
        <v>5613</v>
      </c>
      <c r="C40" s="29">
        <v>1000</v>
      </c>
      <c r="D40" s="30">
        <v>0.5</v>
      </c>
      <c r="E40" s="30">
        <f t="shared" si="10"/>
        <v>561.3</v>
      </c>
      <c r="F40" s="31">
        <f t="shared" si="11"/>
        <v>280.65</v>
      </c>
      <c r="G40" s="32">
        <v>258</v>
      </c>
      <c r="H40" s="33">
        <f t="shared" si="12"/>
        <v>22.649999999999977</v>
      </c>
    </row>
    <row r="41" spans="1:8" s="4" customFormat="1" ht="15">
      <c r="A41" s="22" t="s">
        <v>45</v>
      </c>
      <c r="B41" s="23">
        <f aca="true" t="shared" si="13" ref="B41:H41">SUM(B42:B54)</f>
        <v>122695</v>
      </c>
      <c r="C41" s="29"/>
      <c r="D41" s="24"/>
      <c r="E41" s="24">
        <f t="shared" si="13"/>
        <v>12269.5</v>
      </c>
      <c r="F41" s="25">
        <f t="shared" si="13"/>
        <v>5521.77</v>
      </c>
      <c r="G41" s="25">
        <f t="shared" si="13"/>
        <v>4861</v>
      </c>
      <c r="H41" s="26">
        <f t="shared" si="13"/>
        <v>660.77</v>
      </c>
    </row>
    <row r="42" spans="1:8" s="4" customFormat="1" ht="15">
      <c r="A42" s="27" t="s">
        <v>12</v>
      </c>
      <c r="B42" s="28">
        <v>6746</v>
      </c>
      <c r="C42" s="29">
        <v>1000</v>
      </c>
      <c r="D42" s="30">
        <v>0.3</v>
      </c>
      <c r="E42" s="30">
        <f aca="true" t="shared" si="14" ref="E42:E54">ROUND(B42*C42/10000,2)</f>
        <v>674.6</v>
      </c>
      <c r="F42" s="31">
        <f aca="true" t="shared" si="15" ref="F42:F54">ROUND(C42*B42*D42/10000,2)</f>
        <v>202.38</v>
      </c>
      <c r="G42" s="32">
        <v>188</v>
      </c>
      <c r="H42" s="33">
        <f aca="true" t="shared" si="16" ref="H42:H54">F42-G42</f>
        <v>14.379999999999995</v>
      </c>
    </row>
    <row r="43" spans="1:8" s="4" customFormat="1" ht="15">
      <c r="A43" s="27" t="s">
        <v>46</v>
      </c>
      <c r="B43" s="28">
        <v>5038</v>
      </c>
      <c r="C43" s="29">
        <v>1000</v>
      </c>
      <c r="D43" s="30">
        <v>0.3</v>
      </c>
      <c r="E43" s="30">
        <f t="shared" si="14"/>
        <v>503.8</v>
      </c>
      <c r="F43" s="31">
        <f t="shared" si="15"/>
        <v>151.14</v>
      </c>
      <c r="G43" s="32">
        <v>138</v>
      </c>
      <c r="H43" s="33">
        <f t="shared" si="16"/>
        <v>13.139999999999986</v>
      </c>
    </row>
    <row r="44" spans="1:8" s="4" customFormat="1" ht="15">
      <c r="A44" s="27" t="s">
        <v>47</v>
      </c>
      <c r="B44" s="28">
        <v>3224</v>
      </c>
      <c r="C44" s="29">
        <v>1000</v>
      </c>
      <c r="D44" s="30">
        <v>0.3</v>
      </c>
      <c r="E44" s="30">
        <f t="shared" si="14"/>
        <v>322.4</v>
      </c>
      <c r="F44" s="31">
        <f t="shared" si="15"/>
        <v>96.72</v>
      </c>
      <c r="G44" s="32">
        <v>87</v>
      </c>
      <c r="H44" s="33">
        <f t="shared" si="16"/>
        <v>9.719999999999999</v>
      </c>
    </row>
    <row r="45" spans="1:8" s="4" customFormat="1" ht="15">
      <c r="A45" s="27" t="s">
        <v>48</v>
      </c>
      <c r="B45" s="28">
        <v>3182</v>
      </c>
      <c r="C45" s="29">
        <v>1000</v>
      </c>
      <c r="D45" s="30">
        <v>0.3</v>
      </c>
      <c r="E45" s="30">
        <f t="shared" si="14"/>
        <v>318.2</v>
      </c>
      <c r="F45" s="31">
        <f t="shared" si="15"/>
        <v>95.46</v>
      </c>
      <c r="G45" s="32">
        <v>84</v>
      </c>
      <c r="H45" s="33">
        <f t="shared" si="16"/>
        <v>11.459999999999994</v>
      </c>
    </row>
    <row r="46" spans="1:8" s="4" customFormat="1" ht="15">
      <c r="A46" s="27" t="s">
        <v>49</v>
      </c>
      <c r="B46" s="28">
        <v>5307</v>
      </c>
      <c r="C46" s="29">
        <v>1000</v>
      </c>
      <c r="D46" s="30">
        <v>0.3</v>
      </c>
      <c r="E46" s="30">
        <f t="shared" si="14"/>
        <v>530.7</v>
      </c>
      <c r="F46" s="31">
        <f t="shared" si="15"/>
        <v>159.21</v>
      </c>
      <c r="G46" s="32">
        <v>152</v>
      </c>
      <c r="H46" s="33">
        <f t="shared" si="16"/>
        <v>7.210000000000008</v>
      </c>
    </row>
    <row r="47" spans="1:8" s="4" customFormat="1" ht="15">
      <c r="A47" s="27" t="s">
        <v>50</v>
      </c>
      <c r="B47" s="28">
        <v>10576</v>
      </c>
      <c r="C47" s="29">
        <v>1000</v>
      </c>
      <c r="D47" s="30">
        <v>0.5</v>
      </c>
      <c r="E47" s="30">
        <f t="shared" si="14"/>
        <v>1057.6</v>
      </c>
      <c r="F47" s="31">
        <f t="shared" si="15"/>
        <v>528.8</v>
      </c>
      <c r="G47" s="32">
        <v>488</v>
      </c>
      <c r="H47" s="33">
        <f t="shared" si="16"/>
        <v>40.799999999999955</v>
      </c>
    </row>
    <row r="48" spans="1:8" s="4" customFormat="1" ht="15">
      <c r="A48" s="27" t="s">
        <v>51</v>
      </c>
      <c r="B48" s="28">
        <v>15120</v>
      </c>
      <c r="C48" s="29">
        <v>1000</v>
      </c>
      <c r="D48" s="30">
        <v>0.7</v>
      </c>
      <c r="E48" s="30">
        <f t="shared" si="14"/>
        <v>1512</v>
      </c>
      <c r="F48" s="31">
        <f t="shared" si="15"/>
        <v>1058.4</v>
      </c>
      <c r="G48" s="32">
        <v>864</v>
      </c>
      <c r="H48" s="33">
        <f t="shared" si="16"/>
        <v>194.4000000000001</v>
      </c>
    </row>
    <row r="49" spans="1:8" s="4" customFormat="1" ht="15">
      <c r="A49" s="27" t="s">
        <v>52</v>
      </c>
      <c r="B49" s="28">
        <v>7682</v>
      </c>
      <c r="C49" s="29">
        <v>1000</v>
      </c>
      <c r="D49" s="30">
        <v>0.7</v>
      </c>
      <c r="E49" s="30">
        <f t="shared" si="14"/>
        <v>768.2</v>
      </c>
      <c r="F49" s="31">
        <f t="shared" si="15"/>
        <v>537.74</v>
      </c>
      <c r="G49" s="32">
        <v>481</v>
      </c>
      <c r="H49" s="33">
        <f t="shared" si="16"/>
        <v>56.74000000000001</v>
      </c>
    </row>
    <row r="50" spans="1:8" s="4" customFormat="1" ht="15">
      <c r="A50" s="27" t="s">
        <v>53</v>
      </c>
      <c r="B50" s="28">
        <v>5546</v>
      </c>
      <c r="C50" s="29">
        <v>1000</v>
      </c>
      <c r="D50" s="30">
        <v>0.7</v>
      </c>
      <c r="E50" s="30">
        <f t="shared" si="14"/>
        <v>554.6</v>
      </c>
      <c r="F50" s="31">
        <f t="shared" si="15"/>
        <v>388.22</v>
      </c>
      <c r="G50" s="32">
        <v>343</v>
      </c>
      <c r="H50" s="33">
        <f t="shared" si="16"/>
        <v>45.22000000000003</v>
      </c>
    </row>
    <row r="51" spans="1:8" s="3" customFormat="1" ht="15">
      <c r="A51" s="27" t="s">
        <v>54</v>
      </c>
      <c r="B51" s="28">
        <v>11894</v>
      </c>
      <c r="C51" s="29">
        <v>1000</v>
      </c>
      <c r="D51" s="30">
        <v>0.3</v>
      </c>
      <c r="E51" s="30">
        <f t="shared" si="14"/>
        <v>1189.4</v>
      </c>
      <c r="F51" s="31">
        <f t="shared" si="15"/>
        <v>356.82</v>
      </c>
      <c r="G51" s="32">
        <v>317</v>
      </c>
      <c r="H51" s="33">
        <f t="shared" si="16"/>
        <v>39.81999999999999</v>
      </c>
    </row>
    <row r="52" spans="1:8" s="4" customFormat="1" ht="15">
      <c r="A52" s="27" t="s">
        <v>55</v>
      </c>
      <c r="B52" s="28">
        <v>23606</v>
      </c>
      <c r="C52" s="29">
        <v>1000</v>
      </c>
      <c r="D52" s="30">
        <v>0.3</v>
      </c>
      <c r="E52" s="30">
        <f t="shared" si="14"/>
        <v>2360.6</v>
      </c>
      <c r="F52" s="31">
        <f t="shared" si="15"/>
        <v>708.18</v>
      </c>
      <c r="G52" s="32">
        <v>630</v>
      </c>
      <c r="H52" s="33">
        <f t="shared" si="16"/>
        <v>78.17999999999995</v>
      </c>
    </row>
    <row r="53" spans="1:8" s="4" customFormat="1" ht="15">
      <c r="A53" s="27" t="s">
        <v>56</v>
      </c>
      <c r="B53" s="28">
        <v>21849</v>
      </c>
      <c r="C53" s="29">
        <v>1000</v>
      </c>
      <c r="D53" s="30">
        <v>0.5</v>
      </c>
      <c r="E53" s="30">
        <f t="shared" si="14"/>
        <v>2184.9</v>
      </c>
      <c r="F53" s="31">
        <f t="shared" si="15"/>
        <v>1092.45</v>
      </c>
      <c r="G53" s="32">
        <v>959</v>
      </c>
      <c r="H53" s="33">
        <f t="shared" si="16"/>
        <v>133.45000000000005</v>
      </c>
    </row>
    <row r="54" spans="1:8" s="4" customFormat="1" ht="15">
      <c r="A54" s="27" t="s">
        <v>57</v>
      </c>
      <c r="B54" s="28">
        <v>2925</v>
      </c>
      <c r="C54" s="29">
        <v>1000</v>
      </c>
      <c r="D54" s="30">
        <v>0.5</v>
      </c>
      <c r="E54" s="30">
        <f t="shared" si="14"/>
        <v>292.5</v>
      </c>
      <c r="F54" s="31">
        <f t="shared" si="15"/>
        <v>146.25</v>
      </c>
      <c r="G54" s="32">
        <v>130</v>
      </c>
      <c r="H54" s="33">
        <f t="shared" si="16"/>
        <v>16.25</v>
      </c>
    </row>
    <row r="55" spans="1:8" s="4" customFormat="1" ht="15">
      <c r="A55" s="22" t="s">
        <v>58</v>
      </c>
      <c r="B55" s="35">
        <f aca="true" t="shared" si="17" ref="B55:H55">B56+B57+B58+B59+B60+B61+B63+B64+B65+B66+B67+B68+B69+B70+B72</f>
        <v>64928</v>
      </c>
      <c r="C55" s="35"/>
      <c r="D55" s="35"/>
      <c r="E55" s="36">
        <f t="shared" si="17"/>
        <v>6492.799999999999</v>
      </c>
      <c r="F55" s="36">
        <f t="shared" si="17"/>
        <v>3992.6800000000003</v>
      </c>
      <c r="G55" s="36">
        <f t="shared" si="17"/>
        <v>3592</v>
      </c>
      <c r="H55" s="37">
        <f t="shared" si="17"/>
        <v>400.68</v>
      </c>
    </row>
    <row r="56" spans="1:8" s="4" customFormat="1" ht="15">
      <c r="A56" s="27" t="s">
        <v>12</v>
      </c>
      <c r="B56" s="38">
        <v>8172</v>
      </c>
      <c r="C56" s="29">
        <v>1000</v>
      </c>
      <c r="D56" s="30">
        <v>0.5</v>
      </c>
      <c r="E56" s="30">
        <f aca="true" t="shared" si="18" ref="E56:E72">ROUND(B56*C56/10000,2)</f>
        <v>817.2</v>
      </c>
      <c r="F56" s="31">
        <f aca="true" t="shared" si="19" ref="F56:F72">ROUND(C56*B56*D56/10000,2)</f>
        <v>408.6</v>
      </c>
      <c r="G56" s="32">
        <v>362</v>
      </c>
      <c r="H56" s="33">
        <f aca="true" t="shared" si="20" ref="H56:H72">F56-G56</f>
        <v>46.60000000000002</v>
      </c>
    </row>
    <row r="57" spans="1:8" s="4" customFormat="1" ht="15">
      <c r="A57" s="27" t="s">
        <v>59</v>
      </c>
      <c r="B57" s="38">
        <f>10152-8172</f>
        <v>1980</v>
      </c>
      <c r="C57" s="29">
        <v>1000</v>
      </c>
      <c r="D57" s="30">
        <v>0.5</v>
      </c>
      <c r="E57" s="30">
        <f t="shared" si="18"/>
        <v>198</v>
      </c>
      <c r="F57" s="31">
        <f t="shared" si="19"/>
        <v>99</v>
      </c>
      <c r="G57" s="32">
        <v>88</v>
      </c>
      <c r="H57" s="33">
        <f t="shared" si="20"/>
        <v>11</v>
      </c>
    </row>
    <row r="58" spans="1:8" s="4" customFormat="1" ht="15">
      <c r="A58" s="27" t="s">
        <v>60</v>
      </c>
      <c r="B58" s="38">
        <v>1352</v>
      </c>
      <c r="C58" s="29">
        <v>1000</v>
      </c>
      <c r="D58" s="30">
        <v>0.5</v>
      </c>
      <c r="E58" s="30">
        <f t="shared" si="18"/>
        <v>135.2</v>
      </c>
      <c r="F58" s="31">
        <f t="shared" si="19"/>
        <v>67.6</v>
      </c>
      <c r="G58" s="32">
        <v>60</v>
      </c>
      <c r="H58" s="33">
        <f t="shared" si="20"/>
        <v>7.599999999999994</v>
      </c>
    </row>
    <row r="59" spans="1:8" s="4" customFormat="1" ht="15">
      <c r="A59" s="27" t="s">
        <v>61</v>
      </c>
      <c r="B59" s="38">
        <v>2108</v>
      </c>
      <c r="C59" s="29">
        <v>1000</v>
      </c>
      <c r="D59" s="30">
        <v>0.5</v>
      </c>
      <c r="E59" s="30">
        <f t="shared" si="18"/>
        <v>210.8</v>
      </c>
      <c r="F59" s="31">
        <f t="shared" si="19"/>
        <v>105.4</v>
      </c>
      <c r="G59" s="32">
        <v>82</v>
      </c>
      <c r="H59" s="33">
        <f t="shared" si="20"/>
        <v>23.400000000000006</v>
      </c>
    </row>
    <row r="60" spans="1:8" s="4" customFormat="1" ht="15">
      <c r="A60" s="27" t="s">
        <v>62</v>
      </c>
      <c r="B60" s="38">
        <v>5743</v>
      </c>
      <c r="C60" s="29">
        <v>1000</v>
      </c>
      <c r="D60" s="30">
        <v>0.7</v>
      </c>
      <c r="E60" s="30">
        <f t="shared" si="18"/>
        <v>574.3</v>
      </c>
      <c r="F60" s="31">
        <f t="shared" si="19"/>
        <v>402.01</v>
      </c>
      <c r="G60" s="32">
        <v>367</v>
      </c>
      <c r="H60" s="33">
        <f t="shared" si="20"/>
        <v>35.00999999999999</v>
      </c>
    </row>
    <row r="61" spans="1:8" s="4" customFormat="1" ht="15">
      <c r="A61" s="27" t="s">
        <v>63</v>
      </c>
      <c r="B61" s="38">
        <f>8110+1130</f>
        <v>9240</v>
      </c>
      <c r="C61" s="29">
        <v>1000</v>
      </c>
      <c r="D61" s="30">
        <v>0.7</v>
      </c>
      <c r="E61" s="30">
        <f t="shared" si="18"/>
        <v>924</v>
      </c>
      <c r="F61" s="31">
        <f t="shared" si="19"/>
        <v>646.8</v>
      </c>
      <c r="G61" s="32">
        <v>594</v>
      </c>
      <c r="H61" s="33">
        <f t="shared" si="20"/>
        <v>52.799999999999955</v>
      </c>
    </row>
    <row r="62" spans="1:8" s="4" customFormat="1" ht="15">
      <c r="A62" s="27" t="s">
        <v>64</v>
      </c>
      <c r="B62" s="38">
        <v>1130</v>
      </c>
      <c r="C62" s="29">
        <v>1000</v>
      </c>
      <c r="D62" s="30">
        <v>0.7</v>
      </c>
      <c r="E62" s="30">
        <f t="shared" si="18"/>
        <v>113</v>
      </c>
      <c r="F62" s="31">
        <f t="shared" si="19"/>
        <v>79.1</v>
      </c>
      <c r="G62" s="32"/>
      <c r="H62" s="33">
        <f t="shared" si="20"/>
        <v>79.1</v>
      </c>
    </row>
    <row r="63" spans="1:8" s="4" customFormat="1" ht="15">
      <c r="A63" s="27" t="s">
        <v>65</v>
      </c>
      <c r="B63" s="38">
        <v>7418</v>
      </c>
      <c r="C63" s="29">
        <v>1000</v>
      </c>
      <c r="D63" s="30">
        <v>0.7</v>
      </c>
      <c r="E63" s="30">
        <f t="shared" si="18"/>
        <v>741.8</v>
      </c>
      <c r="F63" s="31">
        <f t="shared" si="19"/>
        <v>519.26</v>
      </c>
      <c r="G63" s="32">
        <v>468</v>
      </c>
      <c r="H63" s="33">
        <f t="shared" si="20"/>
        <v>51.25999999999999</v>
      </c>
    </row>
    <row r="64" spans="1:8" s="4" customFormat="1" ht="15">
      <c r="A64" s="27" t="s">
        <v>66</v>
      </c>
      <c r="B64" s="38">
        <v>2396</v>
      </c>
      <c r="C64" s="29">
        <v>1000</v>
      </c>
      <c r="D64" s="30">
        <v>0.5</v>
      </c>
      <c r="E64" s="30">
        <f t="shared" si="18"/>
        <v>239.6</v>
      </c>
      <c r="F64" s="31">
        <f t="shared" si="19"/>
        <v>119.8</v>
      </c>
      <c r="G64" s="32">
        <v>109</v>
      </c>
      <c r="H64" s="33">
        <f t="shared" si="20"/>
        <v>10.799999999999997</v>
      </c>
    </row>
    <row r="65" spans="1:8" s="4" customFormat="1" ht="15">
      <c r="A65" s="27" t="s">
        <v>67</v>
      </c>
      <c r="B65" s="38">
        <v>2782</v>
      </c>
      <c r="C65" s="29">
        <v>1000</v>
      </c>
      <c r="D65" s="30">
        <v>0.7</v>
      </c>
      <c r="E65" s="30">
        <f t="shared" si="18"/>
        <v>278.2</v>
      </c>
      <c r="F65" s="31">
        <f t="shared" si="19"/>
        <v>194.74</v>
      </c>
      <c r="G65" s="32">
        <v>179</v>
      </c>
      <c r="H65" s="33">
        <f t="shared" si="20"/>
        <v>15.740000000000009</v>
      </c>
    </row>
    <row r="66" spans="1:8" s="4" customFormat="1" ht="15">
      <c r="A66" s="27" t="s">
        <v>68</v>
      </c>
      <c r="B66" s="38">
        <v>4464</v>
      </c>
      <c r="C66" s="29">
        <v>1000</v>
      </c>
      <c r="D66" s="30">
        <v>0.7</v>
      </c>
      <c r="E66" s="30">
        <f t="shared" si="18"/>
        <v>446.4</v>
      </c>
      <c r="F66" s="31">
        <f t="shared" si="19"/>
        <v>312.48</v>
      </c>
      <c r="G66" s="32">
        <v>279</v>
      </c>
      <c r="H66" s="33">
        <f t="shared" si="20"/>
        <v>33.48000000000002</v>
      </c>
    </row>
    <row r="67" spans="1:8" s="3" customFormat="1" ht="15">
      <c r="A67" s="27" t="s">
        <v>69</v>
      </c>
      <c r="B67" s="38">
        <v>5549</v>
      </c>
      <c r="C67" s="29">
        <v>1000</v>
      </c>
      <c r="D67" s="30">
        <v>0.7</v>
      </c>
      <c r="E67" s="30">
        <f t="shared" si="18"/>
        <v>554.9</v>
      </c>
      <c r="F67" s="31">
        <f t="shared" si="19"/>
        <v>388.43</v>
      </c>
      <c r="G67" s="32">
        <v>358</v>
      </c>
      <c r="H67" s="33">
        <f t="shared" si="20"/>
        <v>30.430000000000007</v>
      </c>
    </row>
    <row r="68" spans="1:8" s="4" customFormat="1" ht="15">
      <c r="A68" s="27" t="s">
        <v>70</v>
      </c>
      <c r="B68" s="38">
        <v>1434</v>
      </c>
      <c r="C68" s="29">
        <v>1000</v>
      </c>
      <c r="D68" s="30">
        <v>0.7</v>
      </c>
      <c r="E68" s="30">
        <f t="shared" si="18"/>
        <v>143.4</v>
      </c>
      <c r="F68" s="31">
        <f t="shared" si="19"/>
        <v>100.38</v>
      </c>
      <c r="G68" s="32">
        <v>90</v>
      </c>
      <c r="H68" s="33">
        <f t="shared" si="20"/>
        <v>10.379999999999995</v>
      </c>
    </row>
    <row r="69" spans="1:8" s="4" customFormat="1" ht="15">
      <c r="A69" s="27" t="s">
        <v>71</v>
      </c>
      <c r="B69" s="38">
        <v>684</v>
      </c>
      <c r="C69" s="29">
        <v>1000</v>
      </c>
      <c r="D69" s="30">
        <v>0.7</v>
      </c>
      <c r="E69" s="30">
        <f t="shared" si="18"/>
        <v>68.4</v>
      </c>
      <c r="F69" s="31">
        <f t="shared" si="19"/>
        <v>47.88</v>
      </c>
      <c r="G69" s="32">
        <v>40</v>
      </c>
      <c r="H69" s="33">
        <f t="shared" si="20"/>
        <v>7.880000000000003</v>
      </c>
    </row>
    <row r="70" spans="1:8" s="4" customFormat="1" ht="15">
      <c r="A70" s="27" t="s">
        <v>72</v>
      </c>
      <c r="B70" s="38">
        <f>7896+944</f>
        <v>8840</v>
      </c>
      <c r="C70" s="29">
        <v>1000</v>
      </c>
      <c r="D70" s="30">
        <v>0.5</v>
      </c>
      <c r="E70" s="30">
        <f t="shared" si="18"/>
        <v>884</v>
      </c>
      <c r="F70" s="31">
        <f t="shared" si="19"/>
        <v>442</v>
      </c>
      <c r="G70" s="32">
        <v>393</v>
      </c>
      <c r="H70" s="33">
        <f t="shared" si="20"/>
        <v>49</v>
      </c>
    </row>
    <row r="71" spans="1:8" s="4" customFormat="1" ht="15">
      <c r="A71" s="27" t="s">
        <v>73</v>
      </c>
      <c r="B71" s="38">
        <v>944</v>
      </c>
      <c r="C71" s="29">
        <v>1000</v>
      </c>
      <c r="D71" s="30">
        <v>0.5</v>
      </c>
      <c r="E71" s="30">
        <f t="shared" si="18"/>
        <v>94.4</v>
      </c>
      <c r="F71" s="31">
        <f t="shared" si="19"/>
        <v>47.2</v>
      </c>
      <c r="G71" s="2"/>
      <c r="H71" s="33">
        <f t="shared" si="20"/>
        <v>47.2</v>
      </c>
    </row>
    <row r="72" spans="1:8" s="4" customFormat="1" ht="15">
      <c r="A72" s="27" t="s">
        <v>74</v>
      </c>
      <c r="B72" s="38">
        <v>2766</v>
      </c>
      <c r="C72" s="29">
        <v>1000</v>
      </c>
      <c r="D72" s="30">
        <v>0.5</v>
      </c>
      <c r="E72" s="30">
        <f t="shared" si="18"/>
        <v>276.6</v>
      </c>
      <c r="F72" s="31">
        <f t="shared" si="19"/>
        <v>138.3</v>
      </c>
      <c r="G72" s="32">
        <v>123</v>
      </c>
      <c r="H72" s="33">
        <f t="shared" si="20"/>
        <v>15.300000000000011</v>
      </c>
    </row>
    <row r="73" spans="1:8" s="4" customFormat="1" ht="15">
      <c r="A73" s="22" t="s">
        <v>75</v>
      </c>
      <c r="B73" s="23">
        <f aca="true" t="shared" si="21" ref="B73:H73">SUM(B74:B84)</f>
        <v>38550</v>
      </c>
      <c r="C73" s="23"/>
      <c r="D73" s="23"/>
      <c r="E73" s="24">
        <f t="shared" si="21"/>
        <v>3854.9999999999995</v>
      </c>
      <c r="F73" s="24">
        <f t="shared" si="21"/>
        <v>2601.08</v>
      </c>
      <c r="G73" s="24">
        <f t="shared" si="21"/>
        <v>2365</v>
      </c>
      <c r="H73" s="26">
        <f t="shared" si="21"/>
        <v>236.07999999999998</v>
      </c>
    </row>
    <row r="74" spans="1:8" s="4" customFormat="1" ht="15">
      <c r="A74" s="27" t="s">
        <v>12</v>
      </c>
      <c r="B74" s="38">
        <v>4871</v>
      </c>
      <c r="C74" s="29">
        <v>1000</v>
      </c>
      <c r="D74" s="30">
        <v>0.5</v>
      </c>
      <c r="E74" s="30">
        <f aca="true" t="shared" si="22" ref="E74:E84">ROUND(B74*C74/10000,2)</f>
        <v>487.1</v>
      </c>
      <c r="F74" s="31">
        <f aca="true" t="shared" si="23" ref="F74:F84">ROUND(C74*B74*D74/10000,2)</f>
        <v>243.55</v>
      </c>
      <c r="G74" s="32">
        <v>221</v>
      </c>
      <c r="H74" s="33">
        <f aca="true" t="shared" si="24" ref="H74:H84">F74-G74</f>
        <v>22.55000000000001</v>
      </c>
    </row>
    <row r="75" spans="1:8" s="4" customFormat="1" ht="15">
      <c r="A75" s="27" t="s">
        <v>76</v>
      </c>
      <c r="B75" s="38">
        <v>547</v>
      </c>
      <c r="C75" s="29">
        <v>1000</v>
      </c>
      <c r="D75" s="30">
        <v>0.7</v>
      </c>
      <c r="E75" s="30">
        <f t="shared" si="22"/>
        <v>54.7</v>
      </c>
      <c r="F75" s="31">
        <f t="shared" si="23"/>
        <v>38.29</v>
      </c>
      <c r="G75" s="32">
        <v>31</v>
      </c>
      <c r="H75" s="33">
        <f t="shared" si="24"/>
        <v>7.289999999999999</v>
      </c>
    </row>
    <row r="76" spans="1:8" s="4" customFormat="1" ht="15">
      <c r="A76" s="27" t="s">
        <v>77</v>
      </c>
      <c r="B76" s="28">
        <v>2565</v>
      </c>
      <c r="C76" s="29">
        <v>1000</v>
      </c>
      <c r="D76" s="30">
        <v>0.7</v>
      </c>
      <c r="E76" s="30">
        <f t="shared" si="22"/>
        <v>256.5</v>
      </c>
      <c r="F76" s="31">
        <f t="shared" si="23"/>
        <v>179.55</v>
      </c>
      <c r="G76" s="32">
        <v>170</v>
      </c>
      <c r="H76" s="33">
        <f t="shared" si="24"/>
        <v>9.550000000000011</v>
      </c>
    </row>
    <row r="77" spans="1:8" s="4" customFormat="1" ht="15">
      <c r="A77" s="27" t="s">
        <v>78</v>
      </c>
      <c r="B77" s="28">
        <v>5847</v>
      </c>
      <c r="C77" s="29">
        <v>1000</v>
      </c>
      <c r="D77" s="30">
        <v>0.7</v>
      </c>
      <c r="E77" s="30">
        <f t="shared" si="22"/>
        <v>584.7</v>
      </c>
      <c r="F77" s="31">
        <f t="shared" si="23"/>
        <v>409.29</v>
      </c>
      <c r="G77" s="32">
        <v>365</v>
      </c>
      <c r="H77" s="33">
        <f t="shared" si="24"/>
        <v>44.29000000000002</v>
      </c>
    </row>
    <row r="78" spans="1:8" s="4" customFormat="1" ht="15">
      <c r="A78" s="27" t="s">
        <v>79</v>
      </c>
      <c r="B78" s="28">
        <v>2560</v>
      </c>
      <c r="C78" s="29">
        <v>1000</v>
      </c>
      <c r="D78" s="30">
        <v>0.7</v>
      </c>
      <c r="E78" s="30">
        <f t="shared" si="22"/>
        <v>256</v>
      </c>
      <c r="F78" s="31">
        <f t="shared" si="23"/>
        <v>179.2</v>
      </c>
      <c r="G78" s="32">
        <v>167</v>
      </c>
      <c r="H78" s="33">
        <f t="shared" si="24"/>
        <v>12.199999999999989</v>
      </c>
    </row>
    <row r="79" spans="1:8" s="3" customFormat="1" ht="15">
      <c r="A79" s="27" t="s">
        <v>80</v>
      </c>
      <c r="B79" s="28">
        <v>1931</v>
      </c>
      <c r="C79" s="29">
        <v>1000</v>
      </c>
      <c r="D79" s="30">
        <v>0.7</v>
      </c>
      <c r="E79" s="30">
        <f t="shared" si="22"/>
        <v>193.1</v>
      </c>
      <c r="F79" s="31">
        <f t="shared" si="23"/>
        <v>135.17</v>
      </c>
      <c r="G79" s="32">
        <v>124</v>
      </c>
      <c r="H79" s="33">
        <f t="shared" si="24"/>
        <v>11.169999999999987</v>
      </c>
    </row>
    <row r="80" spans="1:8" s="4" customFormat="1" ht="15">
      <c r="A80" s="27" t="s">
        <v>81</v>
      </c>
      <c r="B80" s="28">
        <v>2465</v>
      </c>
      <c r="C80" s="29">
        <v>1000</v>
      </c>
      <c r="D80" s="30">
        <v>0.7</v>
      </c>
      <c r="E80" s="30">
        <f t="shared" si="22"/>
        <v>246.5</v>
      </c>
      <c r="F80" s="31">
        <f t="shared" si="23"/>
        <v>172.55</v>
      </c>
      <c r="G80" s="32">
        <v>159</v>
      </c>
      <c r="H80" s="33">
        <f t="shared" si="24"/>
        <v>13.550000000000011</v>
      </c>
    </row>
    <row r="81" spans="1:8" s="4" customFormat="1" ht="15">
      <c r="A81" s="27" t="s">
        <v>82</v>
      </c>
      <c r="B81" s="28">
        <v>3887</v>
      </c>
      <c r="C81" s="29">
        <v>1000</v>
      </c>
      <c r="D81" s="30">
        <v>0.7</v>
      </c>
      <c r="E81" s="30">
        <f t="shared" si="22"/>
        <v>388.7</v>
      </c>
      <c r="F81" s="31">
        <f t="shared" si="23"/>
        <v>272.09</v>
      </c>
      <c r="G81" s="32">
        <v>253</v>
      </c>
      <c r="H81" s="33">
        <f t="shared" si="24"/>
        <v>19.089999999999975</v>
      </c>
    </row>
    <row r="82" spans="1:8" s="4" customFormat="1" ht="15">
      <c r="A82" s="27" t="s">
        <v>83</v>
      </c>
      <c r="B82" s="28">
        <v>3502</v>
      </c>
      <c r="C82" s="29">
        <v>1000</v>
      </c>
      <c r="D82" s="30">
        <v>0.7</v>
      </c>
      <c r="E82" s="30">
        <f t="shared" si="22"/>
        <v>350.2</v>
      </c>
      <c r="F82" s="31">
        <f t="shared" si="23"/>
        <v>245.14</v>
      </c>
      <c r="G82" s="32">
        <v>218</v>
      </c>
      <c r="H82" s="33">
        <f t="shared" si="24"/>
        <v>27.139999999999986</v>
      </c>
    </row>
    <row r="83" spans="1:8" s="4" customFormat="1" ht="15">
      <c r="A83" s="27" t="s">
        <v>84</v>
      </c>
      <c r="B83" s="28">
        <v>5919</v>
      </c>
      <c r="C83" s="29">
        <v>1000</v>
      </c>
      <c r="D83" s="30">
        <v>0.7</v>
      </c>
      <c r="E83" s="30">
        <f t="shared" si="22"/>
        <v>591.9</v>
      </c>
      <c r="F83" s="31">
        <f t="shared" si="23"/>
        <v>414.33</v>
      </c>
      <c r="G83" s="32">
        <v>364</v>
      </c>
      <c r="H83" s="33">
        <f t="shared" si="24"/>
        <v>50.329999999999984</v>
      </c>
    </row>
    <row r="84" spans="1:8" s="4" customFormat="1" ht="15">
      <c r="A84" s="27" t="s">
        <v>85</v>
      </c>
      <c r="B84" s="38">
        <v>4456</v>
      </c>
      <c r="C84" s="29">
        <v>1000</v>
      </c>
      <c r="D84" s="30">
        <v>0.7</v>
      </c>
      <c r="E84" s="30">
        <f t="shared" si="22"/>
        <v>445.6</v>
      </c>
      <c r="F84" s="31">
        <f t="shared" si="23"/>
        <v>311.92</v>
      </c>
      <c r="G84" s="32">
        <v>293</v>
      </c>
      <c r="H84" s="33">
        <f t="shared" si="24"/>
        <v>18.920000000000016</v>
      </c>
    </row>
    <row r="85" spans="1:8" s="4" customFormat="1" ht="15">
      <c r="A85" s="22" t="s">
        <v>86</v>
      </c>
      <c r="B85" s="23">
        <f aca="true" t="shared" si="25" ref="B85:H85">SUM(B86:B93)</f>
        <v>43986</v>
      </c>
      <c r="C85" s="23"/>
      <c r="D85" s="23"/>
      <c r="E85" s="24">
        <f t="shared" si="25"/>
        <v>4398.6</v>
      </c>
      <c r="F85" s="24">
        <f t="shared" si="25"/>
        <v>2958.78</v>
      </c>
      <c r="G85" s="24">
        <f t="shared" si="25"/>
        <v>2600</v>
      </c>
      <c r="H85" s="26">
        <f t="shared" si="25"/>
        <v>358.78</v>
      </c>
    </row>
    <row r="86" spans="1:8" s="4" customFormat="1" ht="15">
      <c r="A86" s="27" t="s">
        <v>12</v>
      </c>
      <c r="B86" s="28">
        <v>6012</v>
      </c>
      <c r="C86" s="29">
        <v>1000</v>
      </c>
      <c r="D86" s="30">
        <v>0.5</v>
      </c>
      <c r="E86" s="30">
        <f aca="true" t="shared" si="26" ref="E86:E93">ROUND(B86*C86/10000,2)</f>
        <v>601.2</v>
      </c>
      <c r="F86" s="31">
        <f aca="true" t="shared" si="27" ref="F86:F93">ROUND(C86*B86*D86/10000,2)</f>
        <v>300.6</v>
      </c>
      <c r="G86" s="32">
        <v>257</v>
      </c>
      <c r="H86" s="33">
        <f aca="true" t="shared" si="28" ref="H86:H93">F86-G86</f>
        <v>43.60000000000002</v>
      </c>
    </row>
    <row r="87" spans="1:8" s="4" customFormat="1" ht="15">
      <c r="A87" s="27" t="s">
        <v>87</v>
      </c>
      <c r="B87" s="38">
        <v>4544</v>
      </c>
      <c r="C87" s="29">
        <v>1000</v>
      </c>
      <c r="D87" s="39">
        <v>0.7</v>
      </c>
      <c r="E87" s="30">
        <f t="shared" si="26"/>
        <v>454.4</v>
      </c>
      <c r="F87" s="31">
        <f t="shared" si="27"/>
        <v>318.08</v>
      </c>
      <c r="G87" s="32">
        <v>284</v>
      </c>
      <c r="H87" s="33">
        <f t="shared" si="28"/>
        <v>34.079999999999984</v>
      </c>
    </row>
    <row r="88" spans="1:8" s="3" customFormat="1" ht="15">
      <c r="A88" s="27" t="s">
        <v>88</v>
      </c>
      <c r="B88" s="28">
        <v>7449</v>
      </c>
      <c r="C88" s="29">
        <v>1000</v>
      </c>
      <c r="D88" s="30">
        <v>0.7</v>
      </c>
      <c r="E88" s="30">
        <f t="shared" si="26"/>
        <v>744.9</v>
      </c>
      <c r="F88" s="31">
        <f t="shared" si="27"/>
        <v>521.43</v>
      </c>
      <c r="G88" s="32">
        <v>467</v>
      </c>
      <c r="H88" s="33">
        <f t="shared" si="28"/>
        <v>54.42999999999995</v>
      </c>
    </row>
    <row r="89" spans="1:8" s="4" customFormat="1" ht="15">
      <c r="A89" s="27" t="s">
        <v>89</v>
      </c>
      <c r="B89" s="28">
        <v>6491</v>
      </c>
      <c r="C89" s="29">
        <v>1000</v>
      </c>
      <c r="D89" s="30">
        <v>0.7</v>
      </c>
      <c r="E89" s="30">
        <f t="shared" si="26"/>
        <v>649.1</v>
      </c>
      <c r="F89" s="31">
        <f t="shared" si="27"/>
        <v>454.37</v>
      </c>
      <c r="G89" s="32">
        <v>391</v>
      </c>
      <c r="H89" s="33">
        <f t="shared" si="28"/>
        <v>63.370000000000005</v>
      </c>
    </row>
    <row r="90" spans="1:8" s="4" customFormat="1" ht="15">
      <c r="A90" s="27" t="s">
        <v>90</v>
      </c>
      <c r="B90" s="28">
        <v>6292</v>
      </c>
      <c r="C90" s="29">
        <v>1000</v>
      </c>
      <c r="D90" s="30">
        <v>0.7</v>
      </c>
      <c r="E90" s="30">
        <f t="shared" si="26"/>
        <v>629.2</v>
      </c>
      <c r="F90" s="31">
        <f t="shared" si="27"/>
        <v>440.44</v>
      </c>
      <c r="G90" s="32">
        <v>396</v>
      </c>
      <c r="H90" s="33">
        <f t="shared" si="28"/>
        <v>44.44</v>
      </c>
    </row>
    <row r="91" spans="1:8" s="4" customFormat="1" ht="15">
      <c r="A91" s="27" t="s">
        <v>91</v>
      </c>
      <c r="B91" s="28">
        <v>4685</v>
      </c>
      <c r="C91" s="29">
        <v>1000</v>
      </c>
      <c r="D91" s="30">
        <v>0.7</v>
      </c>
      <c r="E91" s="30">
        <f t="shared" si="26"/>
        <v>468.5</v>
      </c>
      <c r="F91" s="31">
        <f t="shared" si="27"/>
        <v>327.95</v>
      </c>
      <c r="G91" s="32">
        <v>291</v>
      </c>
      <c r="H91" s="33">
        <f t="shared" si="28"/>
        <v>36.94999999999999</v>
      </c>
    </row>
    <row r="92" spans="1:8" s="4" customFormat="1" ht="15">
      <c r="A92" s="27" t="s">
        <v>92</v>
      </c>
      <c r="B92" s="28">
        <v>4148</v>
      </c>
      <c r="C92" s="29">
        <v>1000</v>
      </c>
      <c r="D92" s="30">
        <v>0.7</v>
      </c>
      <c r="E92" s="30">
        <f t="shared" si="26"/>
        <v>414.8</v>
      </c>
      <c r="F92" s="31">
        <f t="shared" si="27"/>
        <v>290.36</v>
      </c>
      <c r="G92" s="32">
        <v>253</v>
      </c>
      <c r="H92" s="33">
        <f t="shared" si="28"/>
        <v>37.360000000000014</v>
      </c>
    </row>
    <row r="93" spans="1:8" s="4" customFormat="1" ht="15">
      <c r="A93" s="27" t="s">
        <v>93</v>
      </c>
      <c r="B93" s="28">
        <v>4365</v>
      </c>
      <c r="C93" s="29">
        <v>1000</v>
      </c>
      <c r="D93" s="30">
        <v>0.7</v>
      </c>
      <c r="E93" s="30">
        <f t="shared" si="26"/>
        <v>436.5</v>
      </c>
      <c r="F93" s="31">
        <f t="shared" si="27"/>
        <v>305.55</v>
      </c>
      <c r="G93" s="32">
        <v>261</v>
      </c>
      <c r="H93" s="33">
        <f t="shared" si="28"/>
        <v>44.55000000000001</v>
      </c>
    </row>
    <row r="94" spans="1:8" s="4" customFormat="1" ht="15">
      <c r="A94" s="22" t="s">
        <v>94</v>
      </c>
      <c r="B94" s="23">
        <f aca="true" t="shared" si="29" ref="B94:H94">SUM(B95:B104)</f>
        <v>47507</v>
      </c>
      <c r="C94" s="29"/>
      <c r="D94" s="24"/>
      <c r="E94" s="24">
        <f t="shared" si="29"/>
        <v>4750.7</v>
      </c>
      <c r="F94" s="25">
        <f t="shared" si="29"/>
        <v>3210.1899999999996</v>
      </c>
      <c r="G94" s="40">
        <f t="shared" si="29"/>
        <v>2777</v>
      </c>
      <c r="H94" s="26">
        <f t="shared" si="29"/>
        <v>433.18999999999994</v>
      </c>
    </row>
    <row r="95" spans="1:8" s="4" customFormat="1" ht="15">
      <c r="A95" s="27" t="s">
        <v>12</v>
      </c>
      <c r="B95" s="28">
        <v>5765</v>
      </c>
      <c r="C95" s="29">
        <v>1000</v>
      </c>
      <c r="D95" s="30">
        <v>0.5</v>
      </c>
      <c r="E95" s="30">
        <f aca="true" t="shared" si="30" ref="E95:E104">ROUND(B95*C95/10000,2)</f>
        <v>576.5</v>
      </c>
      <c r="F95" s="31">
        <f aca="true" t="shared" si="31" ref="F95:F104">ROUND(C95*B95*D95/10000,2)</f>
        <v>288.25</v>
      </c>
      <c r="G95" s="32">
        <v>251</v>
      </c>
      <c r="H95" s="33">
        <f aca="true" t="shared" si="32" ref="H95:H104">F95-G95</f>
        <v>37.25</v>
      </c>
    </row>
    <row r="96" spans="1:8" s="4" customFormat="1" ht="15">
      <c r="A96" s="27" t="s">
        <v>95</v>
      </c>
      <c r="B96" s="28">
        <v>3761</v>
      </c>
      <c r="C96" s="29">
        <v>1000</v>
      </c>
      <c r="D96" s="30">
        <v>0.7</v>
      </c>
      <c r="E96" s="30">
        <f t="shared" si="30"/>
        <v>376.1</v>
      </c>
      <c r="F96" s="31">
        <f t="shared" si="31"/>
        <v>263.27</v>
      </c>
      <c r="G96" s="32">
        <v>224</v>
      </c>
      <c r="H96" s="33">
        <f t="shared" si="32"/>
        <v>39.26999999999998</v>
      </c>
    </row>
    <row r="97" spans="1:8" s="4" customFormat="1" ht="15">
      <c r="A97" s="27" t="s">
        <v>96</v>
      </c>
      <c r="B97" s="28">
        <v>4668</v>
      </c>
      <c r="C97" s="29">
        <v>1000</v>
      </c>
      <c r="D97" s="30">
        <v>0.7</v>
      </c>
      <c r="E97" s="30">
        <f t="shared" si="30"/>
        <v>466.8</v>
      </c>
      <c r="F97" s="31">
        <f t="shared" si="31"/>
        <v>326.76</v>
      </c>
      <c r="G97" s="32">
        <v>287</v>
      </c>
      <c r="H97" s="33">
        <f t="shared" si="32"/>
        <v>39.75999999999999</v>
      </c>
    </row>
    <row r="98" spans="1:8" s="3" customFormat="1" ht="15">
      <c r="A98" s="27" t="s">
        <v>97</v>
      </c>
      <c r="B98" s="28">
        <v>4906</v>
      </c>
      <c r="C98" s="29">
        <v>1000</v>
      </c>
      <c r="D98" s="30">
        <v>0.7</v>
      </c>
      <c r="E98" s="30">
        <f t="shared" si="30"/>
        <v>490.6</v>
      </c>
      <c r="F98" s="31">
        <f t="shared" si="31"/>
        <v>343.42</v>
      </c>
      <c r="G98" s="32">
        <v>300</v>
      </c>
      <c r="H98" s="33">
        <f t="shared" si="32"/>
        <v>43.420000000000016</v>
      </c>
    </row>
    <row r="99" spans="1:8" s="4" customFormat="1" ht="15">
      <c r="A99" s="27" t="s">
        <v>98</v>
      </c>
      <c r="B99" s="28">
        <v>2245</v>
      </c>
      <c r="C99" s="29">
        <v>1000</v>
      </c>
      <c r="D99" s="30">
        <v>0.7</v>
      </c>
      <c r="E99" s="30">
        <f t="shared" si="30"/>
        <v>224.5</v>
      </c>
      <c r="F99" s="31">
        <f t="shared" si="31"/>
        <v>157.15</v>
      </c>
      <c r="G99" s="32">
        <v>136</v>
      </c>
      <c r="H99" s="33">
        <f t="shared" si="32"/>
        <v>21.150000000000006</v>
      </c>
    </row>
    <row r="100" spans="1:8" s="4" customFormat="1" ht="15">
      <c r="A100" s="27" t="s">
        <v>99</v>
      </c>
      <c r="B100" s="28">
        <v>3676</v>
      </c>
      <c r="C100" s="29">
        <v>1000</v>
      </c>
      <c r="D100" s="30">
        <v>0.7</v>
      </c>
      <c r="E100" s="30">
        <f t="shared" si="30"/>
        <v>367.6</v>
      </c>
      <c r="F100" s="31">
        <f t="shared" si="31"/>
        <v>257.32</v>
      </c>
      <c r="G100" s="32">
        <v>217</v>
      </c>
      <c r="H100" s="33">
        <f t="shared" si="32"/>
        <v>40.31999999999999</v>
      </c>
    </row>
    <row r="101" spans="1:8" s="4" customFormat="1" ht="15">
      <c r="A101" s="27" t="s">
        <v>100</v>
      </c>
      <c r="B101" s="28">
        <v>2730</v>
      </c>
      <c r="C101" s="29">
        <v>1000</v>
      </c>
      <c r="D101" s="30">
        <v>0.7</v>
      </c>
      <c r="E101" s="30">
        <f t="shared" si="30"/>
        <v>273</v>
      </c>
      <c r="F101" s="31">
        <f t="shared" si="31"/>
        <v>191.1</v>
      </c>
      <c r="G101" s="32">
        <v>164</v>
      </c>
      <c r="H101" s="33">
        <f t="shared" si="32"/>
        <v>27.099999999999994</v>
      </c>
    </row>
    <row r="102" spans="1:8" s="3" customFormat="1" ht="15">
      <c r="A102" s="27" t="s">
        <v>101</v>
      </c>
      <c r="B102" s="28">
        <v>1632</v>
      </c>
      <c r="C102" s="29">
        <v>1000</v>
      </c>
      <c r="D102" s="30">
        <v>0.7</v>
      </c>
      <c r="E102" s="30">
        <f t="shared" si="30"/>
        <v>163.2</v>
      </c>
      <c r="F102" s="31">
        <f t="shared" si="31"/>
        <v>114.24</v>
      </c>
      <c r="G102" s="32">
        <v>100</v>
      </c>
      <c r="H102" s="33">
        <f t="shared" si="32"/>
        <v>14.239999999999995</v>
      </c>
    </row>
    <row r="103" spans="1:8" s="5" customFormat="1" ht="15">
      <c r="A103" s="27" t="s">
        <v>102</v>
      </c>
      <c r="B103" s="28">
        <v>10581</v>
      </c>
      <c r="C103" s="29">
        <v>1000</v>
      </c>
      <c r="D103" s="30">
        <v>0.7</v>
      </c>
      <c r="E103" s="30">
        <f t="shared" si="30"/>
        <v>1058.1</v>
      </c>
      <c r="F103" s="31">
        <f t="shared" si="31"/>
        <v>740.67</v>
      </c>
      <c r="G103" s="32">
        <v>638</v>
      </c>
      <c r="H103" s="33">
        <f t="shared" si="32"/>
        <v>102.66999999999996</v>
      </c>
    </row>
    <row r="104" spans="1:8" s="6" customFormat="1" ht="15">
      <c r="A104" s="27" t="s">
        <v>103</v>
      </c>
      <c r="B104" s="28">
        <v>7543</v>
      </c>
      <c r="C104" s="29">
        <v>1000</v>
      </c>
      <c r="D104" s="30">
        <v>0.7</v>
      </c>
      <c r="E104" s="30">
        <f t="shared" si="30"/>
        <v>754.3</v>
      </c>
      <c r="F104" s="31">
        <f t="shared" si="31"/>
        <v>528.01</v>
      </c>
      <c r="G104" s="32">
        <v>460</v>
      </c>
      <c r="H104" s="33">
        <f t="shared" si="32"/>
        <v>68.00999999999999</v>
      </c>
    </row>
    <row r="105" spans="1:8" s="6" customFormat="1" ht="15">
      <c r="A105" s="22" t="s">
        <v>104</v>
      </c>
      <c r="B105" s="23">
        <f aca="true" t="shared" si="33" ref="B105:F105">B106</f>
        <v>4485</v>
      </c>
      <c r="C105" s="29"/>
      <c r="D105" s="24"/>
      <c r="E105" s="24">
        <f t="shared" si="33"/>
        <v>448.5</v>
      </c>
      <c r="F105" s="25">
        <f t="shared" si="33"/>
        <v>313.95</v>
      </c>
      <c r="G105" s="41">
        <v>287</v>
      </c>
      <c r="H105" s="26">
        <f>H106</f>
        <v>26.94999999999999</v>
      </c>
    </row>
    <row r="106" spans="1:8" s="6" customFormat="1" ht="15">
      <c r="A106" s="42" t="s">
        <v>105</v>
      </c>
      <c r="B106" s="43">
        <v>4485</v>
      </c>
      <c r="C106" s="29">
        <v>1000</v>
      </c>
      <c r="D106" s="15">
        <v>0.7</v>
      </c>
      <c r="E106" s="30">
        <f>ROUND(B106*C106/10000,2)</f>
        <v>448.5</v>
      </c>
      <c r="F106" s="31">
        <f>ROUND(C106*B106*D106/10000,2)</f>
        <v>313.95</v>
      </c>
      <c r="G106" s="32">
        <v>287</v>
      </c>
      <c r="H106" s="33">
        <f>F106-G106</f>
        <v>26.94999999999999</v>
      </c>
    </row>
  </sheetData>
  <sheetProtection/>
  <mergeCells count="1">
    <mergeCell ref="A2:H2"/>
  </mergeCells>
  <printOptions/>
  <pageMargins left="1.06" right="0.67" top="0.75" bottom="0.75" header="0.31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2018-02-06T08:42:20Z</cp:lastPrinted>
  <dcterms:created xsi:type="dcterms:W3CDTF">1996-12-17T01:32:42Z</dcterms:created>
  <dcterms:modified xsi:type="dcterms:W3CDTF">2021-03-19T12:10:54Z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KSOReadingLayo">
    <vt:bool>false</vt:bool>
  </property>
</Properties>
</file>